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Data Fev17" sheetId="5" r:id="rId1"/>
    <sheet name="Detail" sheetId="7" r:id="rId2"/>
    <sheet name="Individual" sheetId="6" r:id="rId3"/>
    <sheet name="RECAP" sheetId="8" r:id="rId4"/>
  </sheets>
  <definedNames>
    <definedName name="_xlnm._FilterDatabase" localSheetId="0" hidden="1">'Data Fev17'!$A$1:$M$576</definedName>
  </definedNames>
  <calcPr calcId="125725"/>
  <pivotCaches>
    <pivotCache cacheId="2" r:id="rId5"/>
    <pivotCache cacheId="3" r:id="rId6"/>
  </pivotCaches>
</workbook>
</file>

<file path=xl/calcChain.xml><?xml version="1.0" encoding="utf-8"?>
<calcChain xmlns="http://schemas.openxmlformats.org/spreadsheetml/2006/main">
  <c r="E24" i="8"/>
  <c r="E29" l="1"/>
  <c r="J24"/>
  <c r="D24"/>
  <c r="I109" i="5" l="1"/>
  <c r="I110" s="1"/>
  <c r="I111" s="1"/>
  <c r="I112" s="1"/>
  <c r="I113" s="1"/>
  <c r="I114" s="1"/>
  <c r="I115" s="1"/>
  <c r="I116" s="1"/>
  <c r="I117" s="1"/>
  <c r="I118" s="1"/>
  <c r="I119" s="1"/>
  <c r="I120" s="1"/>
  <c r="I121" s="1"/>
  <c r="I122" s="1"/>
  <c r="I123" s="1"/>
  <c r="I124" s="1"/>
  <c r="I125" s="1"/>
  <c r="I126" s="1"/>
  <c r="I127" s="1"/>
  <c r="I128" s="1"/>
  <c r="I129" s="1"/>
  <c r="I130" s="1"/>
  <c r="I131" s="1"/>
  <c r="I132" s="1"/>
  <c r="I133" s="1"/>
  <c r="I134" s="1"/>
  <c r="I135" s="1"/>
  <c r="I136" s="1"/>
  <c r="I137" s="1"/>
  <c r="I138" s="1"/>
  <c r="I139" s="1"/>
  <c r="I140" s="1"/>
  <c r="I141" s="1"/>
  <c r="I142" s="1"/>
  <c r="I143" s="1"/>
  <c r="I144" s="1"/>
  <c r="I145" s="1"/>
  <c r="I146" s="1"/>
  <c r="I147" s="1"/>
  <c r="I148" s="1"/>
  <c r="I149" s="1"/>
  <c r="I150" s="1"/>
  <c r="I151" s="1"/>
  <c r="I152" s="1"/>
  <c r="I153" s="1"/>
  <c r="I154" s="1"/>
  <c r="I155" s="1"/>
  <c r="I156" s="1"/>
  <c r="I157" s="1"/>
  <c r="I158" s="1"/>
  <c r="I159" s="1"/>
  <c r="I160" s="1"/>
  <c r="I161" s="1"/>
  <c r="I162" s="1"/>
  <c r="I163" s="1"/>
  <c r="I164" s="1"/>
  <c r="I165" s="1"/>
  <c r="I166" s="1"/>
  <c r="I167" s="1"/>
  <c r="I168" s="1"/>
  <c r="I169" s="1"/>
  <c r="I170" s="1"/>
  <c r="I171" s="1"/>
  <c r="I172" s="1"/>
  <c r="I173" s="1"/>
  <c r="I174" s="1"/>
  <c r="I175" s="1"/>
  <c r="I176" s="1"/>
  <c r="I177" s="1"/>
  <c r="I178" s="1"/>
  <c r="I179" s="1"/>
  <c r="I180" s="1"/>
  <c r="I181" s="1"/>
  <c r="I182" s="1"/>
  <c r="I183" s="1"/>
  <c r="I184" s="1"/>
  <c r="I185" s="1"/>
  <c r="I186" s="1"/>
  <c r="I187" s="1"/>
  <c r="I188" s="1"/>
  <c r="I189" s="1"/>
  <c r="I190" s="1"/>
  <c r="I191" s="1"/>
  <c r="I192" s="1"/>
  <c r="I193" s="1"/>
  <c r="I194" s="1"/>
  <c r="I195" s="1"/>
  <c r="I196" s="1"/>
  <c r="I197" s="1"/>
  <c r="I198" s="1"/>
  <c r="I199" s="1"/>
  <c r="I200" s="1"/>
  <c r="I201" s="1"/>
  <c r="I202" s="1"/>
  <c r="I203" s="1"/>
  <c r="I204" s="1"/>
  <c r="I205" s="1"/>
  <c r="I206" s="1"/>
  <c r="I207" s="1"/>
  <c r="I208" s="1"/>
  <c r="I209" s="1"/>
  <c r="I210" s="1"/>
  <c r="I211" s="1"/>
  <c r="I212" s="1"/>
  <c r="I213" s="1"/>
  <c r="I214" s="1"/>
  <c r="I215" s="1"/>
  <c r="I216" s="1"/>
  <c r="I217" s="1"/>
  <c r="I218" s="1"/>
  <c r="I219" s="1"/>
  <c r="I220" s="1"/>
  <c r="I221" s="1"/>
  <c r="I222" s="1"/>
  <c r="I223" s="1"/>
  <c r="I224" s="1"/>
  <c r="I225" s="1"/>
  <c r="I226" s="1"/>
  <c r="I227" s="1"/>
  <c r="I228" s="1"/>
  <c r="I229" s="1"/>
  <c r="I230" s="1"/>
  <c r="I231" s="1"/>
  <c r="I232" s="1"/>
  <c r="I233" s="1"/>
  <c r="I234" s="1"/>
  <c r="I235" s="1"/>
  <c r="I236" s="1"/>
  <c r="I237" s="1"/>
  <c r="I238" s="1"/>
  <c r="I239" s="1"/>
  <c r="I240" s="1"/>
  <c r="I241" s="1"/>
  <c r="I242" s="1"/>
  <c r="I243" s="1"/>
  <c r="I244" s="1"/>
  <c r="I245" s="1"/>
  <c r="I246" s="1"/>
  <c r="I247" s="1"/>
  <c r="I248" s="1"/>
  <c r="I249" s="1"/>
  <c r="I250" s="1"/>
  <c r="I251" s="1"/>
  <c r="I252" s="1"/>
  <c r="I253" s="1"/>
  <c r="I254" s="1"/>
  <c r="I255" s="1"/>
  <c r="I256" s="1"/>
  <c r="I257" s="1"/>
  <c r="I258" s="1"/>
  <c r="I259" s="1"/>
  <c r="I260" s="1"/>
  <c r="I261" s="1"/>
  <c r="I262" s="1"/>
  <c r="I263" s="1"/>
  <c r="I264" s="1"/>
  <c r="I265" s="1"/>
  <c r="I266" s="1"/>
  <c r="I267" s="1"/>
  <c r="I268" s="1"/>
  <c r="I269" s="1"/>
  <c r="I270" s="1"/>
  <c r="I271" s="1"/>
  <c r="I272" s="1"/>
  <c r="I273" s="1"/>
  <c r="I274" s="1"/>
  <c r="I275" s="1"/>
  <c r="I276" s="1"/>
  <c r="I277" s="1"/>
  <c r="I278" s="1"/>
  <c r="I279" s="1"/>
  <c r="I280" s="1"/>
  <c r="I281" s="1"/>
  <c r="I282" s="1"/>
  <c r="I283" s="1"/>
  <c r="I284" s="1"/>
  <c r="I285" s="1"/>
  <c r="I286" s="1"/>
  <c r="I287" s="1"/>
  <c r="I288" s="1"/>
  <c r="I289" s="1"/>
  <c r="I290" s="1"/>
  <c r="I291" s="1"/>
  <c r="I292" s="1"/>
  <c r="I293" s="1"/>
  <c r="I294" s="1"/>
  <c r="I295" s="1"/>
  <c r="I296" s="1"/>
  <c r="I297" s="1"/>
  <c r="I298" s="1"/>
  <c r="I299" s="1"/>
  <c r="I300" s="1"/>
  <c r="I301" s="1"/>
  <c r="I302" s="1"/>
  <c r="I303" s="1"/>
  <c r="I304" s="1"/>
  <c r="I305" s="1"/>
  <c r="I306" s="1"/>
  <c r="I307" s="1"/>
  <c r="I308" s="1"/>
  <c r="I309" s="1"/>
  <c r="I310" s="1"/>
  <c r="I311" s="1"/>
  <c r="I312" s="1"/>
  <c r="I313" s="1"/>
  <c r="I314" s="1"/>
  <c r="I315" s="1"/>
  <c r="I316" s="1"/>
  <c r="I317" s="1"/>
  <c r="I318" s="1"/>
  <c r="I319" s="1"/>
  <c r="I320" s="1"/>
  <c r="I321" s="1"/>
  <c r="I322" s="1"/>
  <c r="I323" s="1"/>
  <c r="I324" s="1"/>
  <c r="I325" s="1"/>
  <c r="I326" s="1"/>
  <c r="I327" s="1"/>
  <c r="I328" s="1"/>
  <c r="I329" s="1"/>
  <c r="I330" s="1"/>
  <c r="I331" s="1"/>
  <c r="I332" s="1"/>
  <c r="I333" s="1"/>
  <c r="I334" s="1"/>
  <c r="I335" s="1"/>
  <c r="I336" s="1"/>
  <c r="I337" s="1"/>
  <c r="I338" s="1"/>
  <c r="I339" s="1"/>
  <c r="I340" s="1"/>
  <c r="I341" s="1"/>
  <c r="I342" s="1"/>
  <c r="I343" s="1"/>
  <c r="I344" s="1"/>
  <c r="I345" s="1"/>
  <c r="I346" s="1"/>
  <c r="I347" s="1"/>
  <c r="I348" s="1"/>
  <c r="I349" s="1"/>
  <c r="I350" s="1"/>
  <c r="I351" s="1"/>
  <c r="I352" s="1"/>
  <c r="I353" s="1"/>
  <c r="I354" s="1"/>
  <c r="I355" s="1"/>
  <c r="I356" s="1"/>
  <c r="I357" s="1"/>
  <c r="I358" s="1"/>
  <c r="I359" s="1"/>
  <c r="I360" s="1"/>
  <c r="I361" s="1"/>
  <c r="I362" s="1"/>
  <c r="I363" s="1"/>
  <c r="I364" s="1"/>
  <c r="I365" s="1"/>
  <c r="I366" s="1"/>
  <c r="I367" s="1"/>
  <c r="I368" s="1"/>
  <c r="I369" s="1"/>
  <c r="I370" s="1"/>
  <c r="I371" s="1"/>
  <c r="I372" s="1"/>
  <c r="I373" s="1"/>
  <c r="I374" s="1"/>
  <c r="I375" s="1"/>
  <c r="I376" s="1"/>
  <c r="I377" s="1"/>
  <c r="I378" s="1"/>
  <c r="I379" s="1"/>
  <c r="I380" s="1"/>
  <c r="I381" s="1"/>
  <c r="I382" s="1"/>
  <c r="I383" s="1"/>
  <c r="I384" s="1"/>
  <c r="I385" s="1"/>
  <c r="I386" s="1"/>
  <c r="I387" s="1"/>
  <c r="I388" s="1"/>
  <c r="I389" s="1"/>
  <c r="I390" s="1"/>
  <c r="I391" s="1"/>
  <c r="I392" s="1"/>
  <c r="I393" s="1"/>
  <c r="I394" s="1"/>
  <c r="I395" s="1"/>
  <c r="I396" s="1"/>
  <c r="I397" s="1"/>
  <c r="I398" s="1"/>
  <c r="I399" s="1"/>
  <c r="I400" s="1"/>
  <c r="I401" s="1"/>
  <c r="I402" s="1"/>
  <c r="I403" s="1"/>
  <c r="I404" s="1"/>
  <c r="I405" s="1"/>
  <c r="I406" s="1"/>
  <c r="I407" s="1"/>
  <c r="I408" s="1"/>
  <c r="I409" s="1"/>
  <c r="I410" s="1"/>
  <c r="I411" s="1"/>
  <c r="I412" s="1"/>
  <c r="I413" s="1"/>
  <c r="I414" s="1"/>
  <c r="I415" s="1"/>
  <c r="I416" s="1"/>
  <c r="I417" s="1"/>
  <c r="I418" s="1"/>
  <c r="I419" s="1"/>
  <c r="I420" s="1"/>
  <c r="I421" s="1"/>
  <c r="I422" s="1"/>
  <c r="I423" s="1"/>
  <c r="I424" s="1"/>
  <c r="I425" s="1"/>
  <c r="I426" s="1"/>
  <c r="I427" s="1"/>
  <c r="I428" s="1"/>
  <c r="I429" s="1"/>
  <c r="I430" s="1"/>
  <c r="I431" s="1"/>
  <c r="I432" s="1"/>
  <c r="I433" s="1"/>
  <c r="I434" s="1"/>
  <c r="I435" s="1"/>
  <c r="I436" s="1"/>
  <c r="I437" s="1"/>
  <c r="I438" s="1"/>
  <c r="I439" s="1"/>
  <c r="I440" s="1"/>
  <c r="I441" s="1"/>
  <c r="I442" s="1"/>
  <c r="I443" s="1"/>
  <c r="I444" s="1"/>
  <c r="I445" s="1"/>
  <c r="I446" s="1"/>
  <c r="I447" s="1"/>
  <c r="I448" s="1"/>
  <c r="I449" s="1"/>
  <c r="I450" s="1"/>
  <c r="I451" s="1"/>
  <c r="I452" s="1"/>
  <c r="I453" s="1"/>
  <c r="I454" s="1"/>
  <c r="I455" s="1"/>
  <c r="I456" s="1"/>
  <c r="I457" s="1"/>
  <c r="I458" s="1"/>
  <c r="I459" s="1"/>
  <c r="I460" s="1"/>
  <c r="I461" s="1"/>
  <c r="I462" s="1"/>
  <c r="I463" s="1"/>
  <c r="I464" s="1"/>
  <c r="I465" s="1"/>
  <c r="I466" s="1"/>
  <c r="I467" s="1"/>
  <c r="I468" s="1"/>
  <c r="I469" s="1"/>
  <c r="I470" s="1"/>
  <c r="I471" s="1"/>
  <c r="I472" s="1"/>
  <c r="I473" s="1"/>
  <c r="I474" s="1"/>
  <c r="I475" s="1"/>
  <c r="I476" s="1"/>
  <c r="I477" s="1"/>
  <c r="I478" s="1"/>
  <c r="I479" s="1"/>
  <c r="I480" s="1"/>
  <c r="I481" s="1"/>
  <c r="I482" s="1"/>
  <c r="I483" s="1"/>
  <c r="I484" s="1"/>
  <c r="I485" s="1"/>
  <c r="I486" s="1"/>
  <c r="I487" s="1"/>
  <c r="I488" s="1"/>
  <c r="I489" s="1"/>
  <c r="I490" s="1"/>
  <c r="I491" s="1"/>
  <c r="I492" s="1"/>
  <c r="I493" s="1"/>
  <c r="I494" s="1"/>
  <c r="I495" s="1"/>
  <c r="I496" s="1"/>
  <c r="I497" s="1"/>
  <c r="I498" s="1"/>
  <c r="I499" s="1"/>
  <c r="I500" s="1"/>
  <c r="I501" s="1"/>
  <c r="I502" s="1"/>
  <c r="I503" s="1"/>
  <c r="I504" s="1"/>
  <c r="I505" s="1"/>
  <c r="I506" s="1"/>
  <c r="I507" s="1"/>
  <c r="I508" s="1"/>
  <c r="I509" s="1"/>
  <c r="I510" s="1"/>
  <c r="I511" s="1"/>
  <c r="I512" s="1"/>
  <c r="I513" s="1"/>
  <c r="I514" s="1"/>
  <c r="I515" s="1"/>
  <c r="I516" s="1"/>
  <c r="I517" s="1"/>
  <c r="I518" s="1"/>
  <c r="I519" s="1"/>
  <c r="I520" s="1"/>
  <c r="I521" s="1"/>
  <c r="I522" s="1"/>
  <c r="I523" s="1"/>
  <c r="I524" s="1"/>
  <c r="I525" s="1"/>
  <c r="I526" s="1"/>
  <c r="I527" s="1"/>
  <c r="I528" s="1"/>
  <c r="I529" s="1"/>
  <c r="I530" s="1"/>
  <c r="I531" s="1"/>
  <c r="I532" s="1"/>
  <c r="I533" s="1"/>
  <c r="I534" s="1"/>
  <c r="I535" s="1"/>
  <c r="I536" s="1"/>
  <c r="I537" s="1"/>
  <c r="I538" s="1"/>
  <c r="I539" s="1"/>
  <c r="I540" s="1"/>
  <c r="I541" s="1"/>
  <c r="I542" s="1"/>
  <c r="I543" s="1"/>
  <c r="I544" s="1"/>
  <c r="I545" s="1"/>
  <c r="I546" s="1"/>
  <c r="I547" s="1"/>
  <c r="I548" s="1"/>
  <c r="I549" s="1"/>
  <c r="I550" s="1"/>
  <c r="I551" s="1"/>
  <c r="I552" s="1"/>
  <c r="I553" s="1"/>
  <c r="I554" s="1"/>
  <c r="I555" s="1"/>
  <c r="I556" s="1"/>
  <c r="I557" s="1"/>
  <c r="I558" s="1"/>
  <c r="I559" s="1"/>
  <c r="I560" s="1"/>
  <c r="I561" s="1"/>
  <c r="I562" s="1"/>
  <c r="I563" s="1"/>
  <c r="I564" s="1"/>
  <c r="I565" s="1"/>
  <c r="I566" s="1"/>
  <c r="I567" s="1"/>
  <c r="I568" s="1"/>
  <c r="I569" s="1"/>
  <c r="I570" s="1"/>
  <c r="I571" s="1"/>
  <c r="I572" s="1"/>
  <c r="I573" s="1"/>
  <c r="I574" s="1"/>
  <c r="I575" s="1"/>
  <c r="I576" s="1"/>
  <c r="F18" i="8"/>
  <c r="J22"/>
  <c r="I26" l="1"/>
  <c r="J18" l="1"/>
  <c r="B32" l="1"/>
  <c r="I17" l="1"/>
  <c r="J4"/>
  <c r="D11" l="1"/>
  <c r="D13"/>
  <c r="D15" l="1"/>
  <c r="D16" l="1"/>
  <c r="D17"/>
  <c r="E5"/>
  <c r="D5"/>
  <c r="C17"/>
  <c r="B31" s="1"/>
  <c r="D18" l="1"/>
  <c r="C2"/>
  <c r="H585" i="5" l="1"/>
  <c r="G585" l="1"/>
  <c r="D26" i="8" l="1"/>
  <c r="H29" l="1"/>
  <c r="I23"/>
  <c r="I24" s="1"/>
  <c r="H23"/>
  <c r="G23"/>
  <c r="F23"/>
  <c r="E23"/>
  <c r="D23"/>
  <c r="C23"/>
  <c r="C24" s="1"/>
  <c r="J21"/>
  <c r="J20"/>
  <c r="J19"/>
  <c r="H17"/>
  <c r="G17"/>
  <c r="G24" s="1"/>
  <c r="F17"/>
  <c r="J16"/>
  <c r="H24" l="1"/>
  <c r="F24"/>
  <c r="J23"/>
  <c r="J14"/>
  <c r="E17"/>
  <c r="J2"/>
  <c r="J3"/>
  <c r="J5"/>
  <c r="J6"/>
  <c r="J7"/>
  <c r="J8"/>
  <c r="J9"/>
  <c r="J10"/>
  <c r="J11"/>
  <c r="J12"/>
  <c r="J13"/>
  <c r="J15"/>
  <c r="H30" l="1"/>
  <c r="J17"/>
  <c r="E30"/>
  <c r="I29" s="1"/>
  <c r="E32" l="1"/>
  <c r="B34" s="1"/>
  <c r="H31"/>
  <c r="H32" l="1"/>
  <c r="I2" i="5"/>
  <c r="I3" s="1"/>
  <c r="I4" s="1"/>
  <c r="I5" s="1"/>
  <c r="I6" s="1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75" s="1"/>
  <c r="I76" s="1"/>
  <c r="I77" s="1"/>
  <c r="I78" s="1"/>
  <c r="I79" s="1"/>
  <c r="I80" s="1"/>
  <c r="I81" s="1"/>
  <c r="I82" s="1"/>
  <c r="I83" s="1"/>
  <c r="I84" s="1"/>
  <c r="I85" s="1"/>
  <c r="I86" s="1"/>
  <c r="I87" s="1"/>
  <c r="I88" s="1"/>
  <c r="I89" s="1"/>
  <c r="I90" s="1"/>
  <c r="I91" s="1"/>
  <c r="I92" s="1"/>
  <c r="I93" s="1"/>
  <c r="I94" s="1"/>
  <c r="I95" s="1"/>
  <c r="I96" s="1"/>
  <c r="I97" s="1"/>
  <c r="I98" s="1"/>
  <c r="I99" s="1"/>
  <c r="I100" s="1"/>
  <c r="I101" s="1"/>
  <c r="I102" s="1"/>
  <c r="I103" s="1"/>
  <c r="I104" s="1"/>
  <c r="I105" s="1"/>
  <c r="I106" s="1"/>
  <c r="I107" s="1"/>
  <c r="I108" s="1"/>
  <c r="B35" i="8" l="1"/>
  <c r="B36" s="1"/>
  <c r="I585" i="5"/>
</calcChain>
</file>

<file path=xl/comments1.xml><?xml version="1.0" encoding="utf-8"?>
<comments xmlns="http://schemas.openxmlformats.org/spreadsheetml/2006/main">
  <authors>
    <author>Auteur</author>
  </authors>
  <commentList>
    <comment ref="H204" authorId="0">
      <text>
        <r>
          <rPr>
            <b/>
            <sz val="9"/>
            <color indexed="81"/>
            <rFont val="Tahoma"/>
            <family val="2"/>
          </rPr>
          <t>David: Une partie en Janvier et Fevrier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Auteur</author>
  </authors>
  <commentList>
    <comment ref="E18" authorId="0">
      <text>
        <r>
          <rPr>
            <sz val="9"/>
            <color indexed="81"/>
            <rFont val="Tahoma"/>
            <charset val="1"/>
          </rPr>
          <t xml:space="preserve">Correspond au frais bancaire mensuel
</t>
        </r>
      </text>
    </comment>
    <comment ref="I26" authorId="0">
      <text>
        <r>
          <rPr>
            <sz val="9"/>
            <color indexed="81"/>
            <rFont val="Tahoma"/>
            <charset val="1"/>
          </rPr>
          <t xml:space="preserve">plus un surplus en caisse de 1200
</t>
        </r>
      </text>
    </comment>
  </commentList>
</comments>
</file>

<file path=xl/sharedStrings.xml><?xml version="1.0" encoding="utf-8"?>
<sst xmlns="http://schemas.openxmlformats.org/spreadsheetml/2006/main" count="5256" uniqueCount="679">
  <si>
    <t>Date</t>
  </si>
  <si>
    <t>Détails</t>
  </si>
  <si>
    <t>Type de dépenses</t>
  </si>
  <si>
    <t>Departement</t>
  </si>
  <si>
    <t>Montant reçu</t>
  </si>
  <si>
    <t>Montant dépensé</t>
  </si>
  <si>
    <t>Balance</t>
  </si>
  <si>
    <t>Nom</t>
  </si>
  <si>
    <t>Donateur</t>
  </si>
  <si>
    <t>N° Reçu</t>
  </si>
  <si>
    <t>Justificatif</t>
  </si>
  <si>
    <t>Transport</t>
  </si>
  <si>
    <t>Investigation</t>
  </si>
  <si>
    <t>I60</t>
  </si>
  <si>
    <t>I60-r</t>
  </si>
  <si>
    <t>OUI</t>
  </si>
  <si>
    <t>2x Boisson</t>
  </si>
  <si>
    <t>Boisson</t>
  </si>
  <si>
    <t>Office materials</t>
  </si>
  <si>
    <t>Office</t>
  </si>
  <si>
    <t>1x Boisson</t>
  </si>
  <si>
    <t>Flight</t>
  </si>
  <si>
    <t>Management</t>
  </si>
  <si>
    <t>RENS</t>
  </si>
  <si>
    <t>RENS-1</t>
  </si>
  <si>
    <t>Contrat Abonement Togotelecom</t>
  </si>
  <si>
    <t>Internet</t>
  </si>
  <si>
    <t>RENS-2</t>
  </si>
  <si>
    <t>RENS-r</t>
  </si>
  <si>
    <t>NON</t>
  </si>
  <si>
    <t>RENS-3</t>
  </si>
  <si>
    <t>Office Materials</t>
  </si>
  <si>
    <t>RENS-4</t>
  </si>
  <si>
    <t>RENS-5</t>
  </si>
  <si>
    <t>Aller scda</t>
  </si>
  <si>
    <t>Aller retour Immigration</t>
  </si>
  <si>
    <t>Aller retour scda</t>
  </si>
  <si>
    <t>Work compensation Mensah</t>
  </si>
  <si>
    <t>Personnel</t>
  </si>
  <si>
    <t>Work compensation Bakenou</t>
  </si>
  <si>
    <t>Work compensation i60</t>
  </si>
  <si>
    <t>Work compensation i48</t>
  </si>
  <si>
    <t>Work compensation i26</t>
  </si>
  <si>
    <t>Work compensation David</t>
  </si>
  <si>
    <t>Travel Expenses</t>
  </si>
  <si>
    <t>RENS-6</t>
  </si>
  <si>
    <t>RENS-7</t>
  </si>
  <si>
    <t>RENS-8</t>
  </si>
  <si>
    <t>RENS-9</t>
  </si>
  <si>
    <t>RENS-10</t>
  </si>
  <si>
    <t>Telephone</t>
  </si>
  <si>
    <t>RENS-11</t>
  </si>
  <si>
    <t>Taxi to new office</t>
  </si>
  <si>
    <t>Equipement</t>
  </si>
  <si>
    <t>RENS-12</t>
  </si>
  <si>
    <t>RENS-13</t>
  </si>
  <si>
    <t>RENS-14</t>
  </si>
  <si>
    <t>Poubelle</t>
  </si>
  <si>
    <t>Aller retour Council of Magistrat</t>
  </si>
  <si>
    <t>RENS-15</t>
  </si>
  <si>
    <t>RENS-16</t>
  </si>
  <si>
    <t>RENS-17</t>
  </si>
  <si>
    <t>Impression</t>
  </si>
  <si>
    <t>RENS-18</t>
  </si>
  <si>
    <t>Photocopie</t>
  </si>
  <si>
    <t>RENS-19</t>
  </si>
  <si>
    <t>RENS-20</t>
  </si>
  <si>
    <t>RENS-21</t>
  </si>
  <si>
    <t>RENS-22</t>
  </si>
  <si>
    <t>RENS-23</t>
  </si>
  <si>
    <t>Alle retour Airport avec ofir</t>
  </si>
  <si>
    <t>BAKENOU</t>
  </si>
  <si>
    <t>Legal</t>
  </si>
  <si>
    <t>DARIUS</t>
  </si>
  <si>
    <t>DAVID</t>
  </si>
  <si>
    <t>DAVID-r</t>
  </si>
  <si>
    <t>Depot sur le compte</t>
  </si>
  <si>
    <t>Bank Fees</t>
  </si>
  <si>
    <t>E8</t>
  </si>
  <si>
    <t>E8-r</t>
  </si>
  <si>
    <t>Local transport</t>
  </si>
  <si>
    <t>Transfert</t>
  </si>
  <si>
    <t>I26</t>
  </si>
  <si>
    <t>I26-r</t>
  </si>
  <si>
    <t>I48</t>
  </si>
  <si>
    <t>I48-r</t>
  </si>
  <si>
    <t>MENSAH</t>
  </si>
  <si>
    <t>MENSAH-1</t>
  </si>
  <si>
    <t>MENSAH-2</t>
  </si>
  <si>
    <t>MENSAH-3</t>
  </si>
  <si>
    <t>MENSAH-4</t>
  </si>
  <si>
    <t>MENSAH-5</t>
  </si>
  <si>
    <t>MENSAH-r</t>
  </si>
  <si>
    <t>NICOLE</t>
  </si>
  <si>
    <t>NICOLE-r</t>
  </si>
  <si>
    <t>OFIR</t>
  </si>
  <si>
    <t>Commentaire</t>
  </si>
  <si>
    <t>Pour internet</t>
  </si>
  <si>
    <t xml:space="preserve">Local transport  </t>
  </si>
  <si>
    <t xml:space="preserve">Local transport </t>
  </si>
  <si>
    <t>Remuneration de Janvier</t>
  </si>
  <si>
    <t>Ecobank Totsi pour information sur ouverture de compte</t>
  </si>
  <si>
    <t>Deplacement inter urbain ville de lome pour E8</t>
  </si>
  <si>
    <t>Pour ouverture de compte</t>
  </si>
  <si>
    <t>Pour chambre de Rens</t>
  </si>
  <si>
    <t>Aller retour Ecobank Campus</t>
  </si>
  <si>
    <t>Aller retour Ecobank Campus pour ouverture compte</t>
  </si>
  <si>
    <t>Installation du bureau</t>
  </si>
  <si>
    <t>Deplacement Maison-Bureau-Maison</t>
  </si>
  <si>
    <t>Aller retour Boutique  pour achat de credit</t>
  </si>
  <si>
    <t>Pour deplacement de mensah</t>
  </si>
  <si>
    <t>Aller retour Ministere</t>
  </si>
  <si>
    <t>Depot initiale sur le compte de Ecobank</t>
  </si>
  <si>
    <t>Pour cuisine du bureau</t>
  </si>
  <si>
    <t xml:space="preserve">Pour bureau </t>
  </si>
  <si>
    <t>Aller retour banque</t>
  </si>
  <si>
    <t>Avedji-Ecobank</t>
  </si>
  <si>
    <t>Ecobank-Bureau</t>
  </si>
  <si>
    <t>Aller retour Boutique</t>
  </si>
  <si>
    <t>aller retour conseil de magistrature</t>
  </si>
  <si>
    <t>aller retour OFFAP</t>
  </si>
  <si>
    <t>Frais de transport des tables au bureau par un Taxi</t>
  </si>
  <si>
    <t xml:space="preserve">Pour moto mensah </t>
  </si>
  <si>
    <t>aller retour boutique pour achat carte de recharge</t>
  </si>
  <si>
    <t>Aller -retour Ramco adidoadin</t>
  </si>
  <si>
    <t>Aller retour tribunal</t>
  </si>
  <si>
    <t>Aller Deckon pour achat cable PC</t>
  </si>
  <si>
    <t>retour bureau</t>
  </si>
  <si>
    <t>Aller -retour tribunal</t>
  </si>
  <si>
    <t>deplacement Maison-bureau-maison</t>
  </si>
  <si>
    <t>Aller-boutique pour achat de carte</t>
  </si>
  <si>
    <t>Aller retour Assivito</t>
  </si>
  <si>
    <t>TOTAL</t>
  </si>
  <si>
    <t>pour Procureur MOKOKO</t>
  </si>
  <si>
    <t>Trajet Be kpehenou-Assigame-bureau pour sondage</t>
  </si>
  <si>
    <t>Facilite le sondage dans la boutique</t>
  </si>
  <si>
    <t>Pour achat de canons</t>
  </si>
  <si>
    <t>pour aller prendre le projecteur</t>
  </si>
  <si>
    <t>Location projecteur</t>
  </si>
  <si>
    <t>Retour du projecteur</t>
  </si>
  <si>
    <t>Service</t>
  </si>
  <si>
    <t xml:space="preserve">Avance sur salaire </t>
  </si>
  <si>
    <t>Fevrier et Mars a Mensah</t>
  </si>
  <si>
    <t>Aller retour akodessewa</t>
  </si>
  <si>
    <t>Don au chauffeur</t>
  </si>
  <si>
    <t>don pour la cible</t>
  </si>
  <si>
    <t>Abonement pour Rammassage des ordures</t>
  </si>
  <si>
    <t>Aller retour super marche</t>
  </si>
  <si>
    <t>Costume</t>
  </si>
  <si>
    <t>Forfait internet</t>
  </si>
  <si>
    <t>Forfait internet pour Wifi box de Mensah</t>
  </si>
  <si>
    <t>Souris</t>
  </si>
  <si>
    <t>Pour ordinateur de Mensah</t>
  </si>
  <si>
    <t>Aller retour boutique pour achat de la souris</t>
  </si>
  <si>
    <t>Inter city</t>
  </si>
  <si>
    <t>Hebergement</t>
  </si>
  <si>
    <t>Nourriture</t>
  </si>
  <si>
    <t>Tenue pour Mensah (veste)</t>
  </si>
  <si>
    <t>Sim card</t>
  </si>
  <si>
    <t>Aller -boutique pour acheter les cartes de credit</t>
  </si>
  <si>
    <t>Document</t>
  </si>
  <si>
    <t>Code de de l'environnement pour les juristes</t>
  </si>
  <si>
    <t>Bureau-Editogo-bueau pour achater le document</t>
  </si>
  <si>
    <t>Boutique-Ecobank-bureau pour information sur le compte</t>
  </si>
  <si>
    <t>De Ofir a Lome</t>
  </si>
  <si>
    <t>3x Power bank</t>
  </si>
  <si>
    <t>Pour recharger les phones des enqueteurs sur le terrain</t>
  </si>
  <si>
    <t>Aller retour Deckon pour acheter les power bank</t>
  </si>
  <si>
    <t>1x pocket wifi box</t>
  </si>
  <si>
    <t>Pour le bureau</t>
  </si>
  <si>
    <t>Pour Mensah et Rens</t>
  </si>
  <si>
    <t>2x Tampons</t>
  </si>
  <si>
    <t>Aller -Ecobank pour information sur le transfer d'argent</t>
  </si>
  <si>
    <t>Ecobank-Moov agoe pour acheter le wifi box</t>
  </si>
  <si>
    <t>Agoe-3K pour prendre renseignement pour l'agent de securite</t>
  </si>
  <si>
    <t>3k-Deckon pour commande des tampons</t>
  </si>
  <si>
    <t>Deckon-bureau</t>
  </si>
  <si>
    <t>Bureau-Assigame-bureau pour echamge d'argent de Ofir</t>
  </si>
  <si>
    <t>Jail visit</t>
  </si>
  <si>
    <t>Bureau-prison-bureau pour visite</t>
  </si>
  <si>
    <t>Droit de visite</t>
  </si>
  <si>
    <t>Bureau -Minister environnement-bureau pour deposer un courier</t>
  </si>
  <si>
    <t>Bureau-cyber pour photocopie et impression</t>
  </si>
  <si>
    <t>2xBoisson</t>
  </si>
  <si>
    <t>1x Tampons</t>
  </si>
  <si>
    <t>Tampons de EAGLE-Togo</t>
  </si>
  <si>
    <t>Aller boutique pour achat des cartes de recharges</t>
  </si>
  <si>
    <t>Boutique-Deckon pour prendre le tampons</t>
  </si>
  <si>
    <t>Deckon-Mr Okoumi pour signature et cachet</t>
  </si>
  <si>
    <t xml:space="preserve">Mr Okoumo-Ecobank </t>
  </si>
  <si>
    <t>2 jours</t>
  </si>
  <si>
    <t>Carburant moto</t>
  </si>
  <si>
    <t>I70</t>
  </si>
  <si>
    <t>Pour I70</t>
  </si>
  <si>
    <t>FIDAR</t>
  </si>
  <si>
    <t>ALAIN</t>
  </si>
  <si>
    <t>Travel subsistence</t>
  </si>
  <si>
    <t>Trust building</t>
  </si>
  <si>
    <t>DARIUS-r</t>
  </si>
  <si>
    <t>2x Aller retour bureau -Ecobank Pour ouverture de compte</t>
  </si>
  <si>
    <t>Bureau-Avedji pour signature de Bakenou pour la creation du compte</t>
  </si>
  <si>
    <t>boutique-Ecobank-bureau pour information sur le chequier commender</t>
  </si>
  <si>
    <t>Deckon-grand marche pour achatde petit Caisse (Cash box)</t>
  </si>
  <si>
    <t>Aller retour grand marche</t>
  </si>
  <si>
    <t>Aller retour boutique pour achat carte de recharge</t>
  </si>
  <si>
    <t>Aller retour poste</t>
  </si>
  <si>
    <t>2x 2000 ( carte de credit)</t>
  </si>
  <si>
    <t>2x 2000,1x 1000 ( carte de credit)</t>
  </si>
  <si>
    <t>Nourriture de E8 pour son sejour a Lome</t>
  </si>
  <si>
    <t xml:space="preserve">Maison station Pour mission </t>
  </si>
  <si>
    <t>3x canons</t>
  </si>
  <si>
    <t>Serrure pour les portes du bureau (cle vachette)</t>
  </si>
  <si>
    <t>Carte sim</t>
  </si>
  <si>
    <t>Carte sim pour Ofir</t>
  </si>
  <si>
    <t xml:space="preserve">Credit de communication pour ofir </t>
  </si>
  <si>
    <t>Credit de communication pour un informateur</t>
  </si>
  <si>
    <t>2 x bloc note</t>
  </si>
  <si>
    <t>1 x Agenda</t>
  </si>
  <si>
    <t>1x Ecouteur casque</t>
  </si>
  <si>
    <t>Pour ameliorer son travail</t>
  </si>
  <si>
    <t>8 x Photo d'identité</t>
  </si>
  <si>
    <t>Impression carte de visite x 100</t>
  </si>
  <si>
    <t>Adhesion ramassage ordure</t>
  </si>
  <si>
    <t>Bureau- Ramco Pour achat des outils de bureau</t>
  </si>
  <si>
    <t>Ramco-TMB pour achat du coffre</t>
  </si>
  <si>
    <t>TMB-Tresor pour achat des outils de bureau</t>
  </si>
  <si>
    <t>Huile a moteur x 1</t>
  </si>
  <si>
    <t>Changement de vol</t>
  </si>
  <si>
    <t>Forfait mensuel du 01-02-2017 au 28-02-2017</t>
  </si>
  <si>
    <t>Visas</t>
  </si>
  <si>
    <t>9 nuites a Mint Hotel Lomé</t>
  </si>
  <si>
    <t>Aller retour Western union pour un retrait de fond</t>
  </si>
  <si>
    <t>Aller retour Western union pour retrait de fond</t>
  </si>
  <si>
    <t>DARIUS-1</t>
  </si>
  <si>
    <t>DARIUS-2</t>
  </si>
  <si>
    <t>DARIUS-4</t>
  </si>
  <si>
    <t>DARIUS-3</t>
  </si>
  <si>
    <t>DAVID-1</t>
  </si>
  <si>
    <t>5x 1000, 1x 2000</t>
  </si>
  <si>
    <t>DAVID-2</t>
  </si>
  <si>
    <t>5x 2000</t>
  </si>
  <si>
    <t>DAVID-3</t>
  </si>
  <si>
    <t>2x colle</t>
  </si>
  <si>
    <t>Article de bureau</t>
  </si>
  <si>
    <t>2x Agraffes</t>
  </si>
  <si>
    <t>1x Agraffeuse</t>
  </si>
  <si>
    <t>12x Classeurs</t>
  </si>
  <si>
    <t>1x Perforateur</t>
  </si>
  <si>
    <t>1x cle usb</t>
  </si>
  <si>
    <t>DAVID-5</t>
  </si>
  <si>
    <t>DAVID-4</t>
  </si>
  <si>
    <t>outil de bureau</t>
  </si>
  <si>
    <t>2x regle</t>
  </si>
  <si>
    <t>2x correcteurs</t>
  </si>
  <si>
    <t>2x gomme</t>
  </si>
  <si>
    <t>2x crayon</t>
  </si>
  <si>
    <t>9x bic</t>
  </si>
  <si>
    <t>DAVID-6</t>
  </si>
  <si>
    <t>DAVID-7</t>
  </si>
  <si>
    <t>5x 1000, 4x 2000, 3x 4500</t>
  </si>
  <si>
    <t>DAVID-8</t>
  </si>
  <si>
    <t>DAVID-9</t>
  </si>
  <si>
    <t>DAVID-10</t>
  </si>
  <si>
    <t>3x 4500, 3x 2000</t>
  </si>
  <si>
    <t>DAVID-11</t>
  </si>
  <si>
    <t>DAVID-12</t>
  </si>
  <si>
    <t>DAVID-13</t>
  </si>
  <si>
    <t>5x 1000, 4x 2000, 1x4500 (carte de credit)</t>
  </si>
  <si>
    <t>DAVID-14</t>
  </si>
  <si>
    <t>DAVID-15</t>
  </si>
  <si>
    <t>DAVID-16</t>
  </si>
  <si>
    <t>DAVID-17</t>
  </si>
  <si>
    <t>DAVID-18</t>
  </si>
  <si>
    <t>DAVID-19</t>
  </si>
  <si>
    <t>FIDAR-r</t>
  </si>
  <si>
    <t>FIDAR-1</t>
  </si>
  <si>
    <t>I26-1</t>
  </si>
  <si>
    <t>I26-2</t>
  </si>
  <si>
    <t>I48-1</t>
  </si>
  <si>
    <t>I48-2</t>
  </si>
  <si>
    <t>I48-3</t>
  </si>
  <si>
    <t>I48-4</t>
  </si>
  <si>
    <t>I48-5</t>
  </si>
  <si>
    <t>I60-1</t>
  </si>
  <si>
    <t>I60-2</t>
  </si>
  <si>
    <t>I60-3</t>
  </si>
  <si>
    <t>I60-4</t>
  </si>
  <si>
    <t>I60-5</t>
  </si>
  <si>
    <t>I60-6</t>
  </si>
  <si>
    <t>I70-r</t>
  </si>
  <si>
    <t>I70-1</t>
  </si>
  <si>
    <t>I70-2</t>
  </si>
  <si>
    <t>I70-3</t>
  </si>
  <si>
    <t>NICOLE-1</t>
  </si>
  <si>
    <t>1x Grand paquet de sucre</t>
  </si>
  <si>
    <t>Alimentation de la cuisine</t>
  </si>
  <si>
    <t>Mission No11</t>
  </si>
  <si>
    <t>2xPure water</t>
  </si>
  <si>
    <t>1x Lait peak en poudre</t>
  </si>
  <si>
    <t>4x Lipton yelow</t>
  </si>
  <si>
    <t>1x Jago milo boite</t>
  </si>
  <si>
    <t>1x Nescafe 400 g</t>
  </si>
  <si>
    <t>9x biscuit bistela</t>
  </si>
  <si>
    <t>DAVID-20</t>
  </si>
  <si>
    <t>Aller retour Ecobank pour retrait d'argent</t>
  </si>
  <si>
    <t>I48-</t>
  </si>
  <si>
    <t>OFIR-r</t>
  </si>
  <si>
    <t>Heberement de E8 x 10 nuite</t>
  </si>
  <si>
    <t>2x 2000</t>
  </si>
  <si>
    <t>Hebergement de E8 x 3 nuite</t>
  </si>
  <si>
    <t>Ventilateur</t>
  </si>
  <si>
    <t>Ralonge x 1</t>
  </si>
  <si>
    <t>Equiper le bureau</t>
  </si>
  <si>
    <t>Drap x 1</t>
  </si>
  <si>
    <t xml:space="preserve">Mousse confort x1 </t>
  </si>
  <si>
    <t>Oreillers x 2</t>
  </si>
  <si>
    <t>Chaise bourres x 12</t>
  </si>
  <si>
    <t>Grande table x 2</t>
  </si>
  <si>
    <t>Chambre de Rens</t>
  </si>
  <si>
    <t>Rideau x 2</t>
  </si>
  <si>
    <t xml:space="preserve">SODIGAZ </t>
  </si>
  <si>
    <t>1x cable du gaz</t>
  </si>
  <si>
    <t>Bouteil de gaz pour cuisine du bureau</t>
  </si>
  <si>
    <t>1x coffre fort</t>
  </si>
  <si>
    <t>1x ballaie chiffon</t>
  </si>
  <si>
    <t>1x balaie simple</t>
  </si>
  <si>
    <t>1x seau en plastique</t>
  </si>
  <si>
    <t>5 x chiffons</t>
  </si>
  <si>
    <t>2x  serpieres</t>
  </si>
  <si>
    <t>1 x seau couvert</t>
  </si>
  <si>
    <t>1 x netoye pied</t>
  </si>
  <si>
    <t>chambre de Ofir</t>
  </si>
  <si>
    <t>chambde de Ofir</t>
  </si>
  <si>
    <t>Marque pure grand x 1</t>
  </si>
  <si>
    <t>Mission No1: Lome-Notse</t>
  </si>
  <si>
    <t>I33</t>
  </si>
  <si>
    <t>Mission No1: 1x nuite</t>
  </si>
  <si>
    <t>Mission No1</t>
  </si>
  <si>
    <t>Mission No1: Notse-Lome</t>
  </si>
  <si>
    <t>Mission No12</t>
  </si>
  <si>
    <t>10x 1000, 10x 2000, 2x 4500</t>
  </si>
  <si>
    <t>Aller retour Gta pour acheter les cartes</t>
  </si>
  <si>
    <t>Avance sur salaire moi de fevrier pour David</t>
  </si>
  <si>
    <t>RENS-24</t>
  </si>
  <si>
    <t>RENS-25</t>
  </si>
  <si>
    <t>RENS-26</t>
  </si>
  <si>
    <t>RENS-27</t>
  </si>
  <si>
    <t>RENS-28</t>
  </si>
  <si>
    <t>RENS-29</t>
  </si>
  <si>
    <t>MENSAH-6</t>
  </si>
  <si>
    <t>MENSAH-7</t>
  </si>
  <si>
    <t>MENSAH-8</t>
  </si>
  <si>
    <t>MENSAH-9</t>
  </si>
  <si>
    <t>MENSAH-10</t>
  </si>
  <si>
    <t>MENSAH-11</t>
  </si>
  <si>
    <t>MENSAH-12</t>
  </si>
  <si>
    <t>MENSAH-13</t>
  </si>
  <si>
    <t>MENSAH-14</t>
  </si>
  <si>
    <t>I48-6</t>
  </si>
  <si>
    <t>Mois</t>
  </si>
  <si>
    <t>Fevrier</t>
  </si>
  <si>
    <t>Reluire</t>
  </si>
  <si>
    <t>x6</t>
  </si>
  <si>
    <t>x40</t>
  </si>
  <si>
    <t xml:space="preserve">Photocopie </t>
  </si>
  <si>
    <t>Fiche de mission des enqueteurs x 400</t>
  </si>
  <si>
    <t xml:space="preserve">Impression </t>
  </si>
  <si>
    <t>x 52</t>
  </si>
  <si>
    <t>x200</t>
  </si>
  <si>
    <t>x314</t>
  </si>
  <si>
    <t>x80</t>
  </si>
  <si>
    <t>Textes de lois Pour les juristes x 321</t>
  </si>
  <si>
    <t>x38</t>
  </si>
  <si>
    <t>Exercice pour les juristes x 8</t>
  </si>
  <si>
    <t>x9</t>
  </si>
  <si>
    <t>x15</t>
  </si>
  <si>
    <t>Document de presentation de I70 x 5</t>
  </si>
  <si>
    <t>Attestation de retrait d'argent a la banque x 1 couleur</t>
  </si>
  <si>
    <t>Nouveau code penale pour les juristes x 248</t>
  </si>
  <si>
    <t>1x 4000</t>
  </si>
  <si>
    <t>Enregistrement EAGLE</t>
  </si>
  <si>
    <t>Traduction des documents</t>
  </si>
  <si>
    <t>pour constitution du dossier EAGLE-Togo</t>
  </si>
  <si>
    <t xml:space="preserve">Reparation coffre fort </t>
  </si>
  <si>
    <t>pour sejour Ofir  Lome</t>
  </si>
  <si>
    <t xml:space="preserve">Batterie </t>
  </si>
  <si>
    <t>pour coffre fort</t>
  </si>
  <si>
    <t>Rallonge</t>
  </si>
  <si>
    <t>x3</t>
  </si>
  <si>
    <t>Cable</t>
  </si>
  <si>
    <t>Pour chargeur ordinateur de David</t>
  </si>
  <si>
    <t xml:space="preserve">Caisse </t>
  </si>
  <si>
    <t>Petit caisse pour le comptable</t>
  </si>
  <si>
    <t>Mission No10</t>
  </si>
  <si>
    <t>Boisson x3</t>
  </si>
  <si>
    <t>Aller retour Radison blue</t>
  </si>
  <si>
    <t>Aller retour limouzine</t>
  </si>
  <si>
    <t>Aller retour supermarche Ramco</t>
  </si>
  <si>
    <t>Aller retour service passport</t>
  </si>
  <si>
    <t>Servicepassport-mint hotel-bureau</t>
  </si>
  <si>
    <t>Us embassy -ministere de la securite</t>
  </si>
  <si>
    <t>aeroport</t>
  </si>
  <si>
    <t>OFIR-1</t>
  </si>
  <si>
    <t>Drap x 2</t>
  </si>
  <si>
    <t>x 1</t>
  </si>
  <si>
    <t>Table bureau</t>
  </si>
  <si>
    <t>Chaise bureau</t>
  </si>
  <si>
    <t>x2</t>
  </si>
  <si>
    <t>x4</t>
  </si>
  <si>
    <t>Western Union</t>
  </si>
  <si>
    <t>Entre de fond ecobank</t>
  </si>
  <si>
    <t>I33-r</t>
  </si>
  <si>
    <t>DAVID-21</t>
  </si>
  <si>
    <t>Visa</t>
  </si>
  <si>
    <t>Prolongement du Sejour de Rens du 01/02/17-30/03/17</t>
  </si>
  <si>
    <t>Transfert de credit a E8</t>
  </si>
  <si>
    <t>1x 5000 (carte de recharge Moov) a E8</t>
  </si>
  <si>
    <t>Mission No 1: Aller-kpota</t>
  </si>
  <si>
    <t>Mission No1: Kpota-forever</t>
  </si>
  <si>
    <t>Mission No1: Forever-bureau</t>
  </si>
  <si>
    <t>Mission No2: Aller-Boka</t>
  </si>
  <si>
    <t>Mission No2: Boka-Sebevito</t>
  </si>
  <si>
    <t>Mission No2: Sebevito-Bureau</t>
  </si>
  <si>
    <t>Mission No2</t>
  </si>
  <si>
    <t>Mission No3: Aller retour Nucafu</t>
  </si>
  <si>
    <t xml:space="preserve">Mission No3 </t>
  </si>
  <si>
    <t>Mission No4: Aller retour Aflao</t>
  </si>
  <si>
    <t xml:space="preserve">Mission No4 </t>
  </si>
  <si>
    <t>Mission No5: Maison station</t>
  </si>
  <si>
    <t>Mission No5:  Lome -Atakpame</t>
  </si>
  <si>
    <t>Mission No5: Inter urbain Atakpame</t>
  </si>
  <si>
    <t>Mission No5</t>
  </si>
  <si>
    <t>Mission No5: 1 x nuite</t>
  </si>
  <si>
    <t>Mission No5: Aller retour Atakpame- Nangbeto</t>
  </si>
  <si>
    <t>Mission No5: Atakpame-Lome</t>
  </si>
  <si>
    <t>Mission No6: Ebe-Tokoin</t>
  </si>
  <si>
    <t>Mission No6: Tokoin-Bureau</t>
  </si>
  <si>
    <t>Mission No6</t>
  </si>
  <si>
    <t>Mission No7: Aller -Kpota</t>
  </si>
  <si>
    <t>Mission No7: Kpota-boka</t>
  </si>
  <si>
    <t>Mission No7: boka-bureau</t>
  </si>
  <si>
    <t>Mission No7</t>
  </si>
  <si>
    <t>Mission No8: Aller retour Akodesewa</t>
  </si>
  <si>
    <t>Mission No5:  Station maison</t>
  </si>
  <si>
    <t>Mission No6: Aller-Ebe</t>
  </si>
  <si>
    <t>Mission No8: Aller retour akodesewa</t>
  </si>
  <si>
    <t>Mission No8</t>
  </si>
  <si>
    <t xml:space="preserve">Mission 9: bureau -station </t>
  </si>
  <si>
    <t>Mission No9: Station - Atakpame</t>
  </si>
  <si>
    <t>Mission No9: Atakpame-Nangbeto</t>
  </si>
  <si>
    <t>Mission No9</t>
  </si>
  <si>
    <t xml:space="preserve">Mission No9: Nangbeto-village </t>
  </si>
  <si>
    <t>Mission No9: Village-Nangbeto</t>
  </si>
  <si>
    <t>Mission No9: Nangbeto-Atakpame</t>
  </si>
  <si>
    <t>Mission No9:Atakpame-Lome</t>
  </si>
  <si>
    <t>Mission No9: Station-Maison</t>
  </si>
  <si>
    <t>Mission No10:Aller-port</t>
  </si>
  <si>
    <t>Mission No10: port-togonime</t>
  </si>
  <si>
    <t>Mission No10:Togonime-bureau</t>
  </si>
  <si>
    <t>Mission No11: Aller-nucafu</t>
  </si>
  <si>
    <t>Mission No11: nucafu-kpota</t>
  </si>
  <si>
    <t>Mission No11: kpota-bureau</t>
  </si>
  <si>
    <t xml:space="preserve">Mission No1: Aller-Aeroport </t>
  </si>
  <si>
    <t>Mission No1:Aeroport-port</t>
  </si>
  <si>
    <t>Mission No1: Port-Bureau</t>
  </si>
  <si>
    <t xml:space="preserve">Mission No2: Aller Adidogome </t>
  </si>
  <si>
    <t xml:space="preserve">Mission No2: Adidogome-Segbe </t>
  </si>
  <si>
    <t xml:space="preserve">Mission No2: Segbe-Zanguera </t>
  </si>
  <si>
    <t xml:space="preserve">Mission No2: Sanguera-Bureau </t>
  </si>
  <si>
    <t>Mission No3:Aller-Adewi</t>
  </si>
  <si>
    <t>Mission No3: Adewi-Nyekonakpoe</t>
  </si>
  <si>
    <t>Mission No3:Nyekonakpoe -Sarakawa</t>
  </si>
  <si>
    <t>Mission No3: Sarakawa-Retour bureau</t>
  </si>
  <si>
    <t>Mission No3: Credit pour un informateur a Tchebebe (ville de la Region Centrale du togo)</t>
  </si>
  <si>
    <t>Mission No4: Aller -Nyekonakpoe</t>
  </si>
  <si>
    <t>Mission No4: Nyekonakpoe -Sarakawa</t>
  </si>
  <si>
    <t>Mission No4: Sarakawa-Retour</t>
  </si>
  <si>
    <t>Mission No4</t>
  </si>
  <si>
    <t xml:space="preserve">Mission No5: Maison station </t>
  </si>
  <si>
    <t>Mission No5: Lome -Kara</t>
  </si>
  <si>
    <t>Mission No5: Kara- Bassar</t>
  </si>
  <si>
    <t xml:space="preserve">Mission No5: inter urbain  </t>
  </si>
  <si>
    <t>Mission No5: inter urbain</t>
  </si>
  <si>
    <t>Mission No5:bassar kara</t>
  </si>
  <si>
    <t>Mission No5: Kara -Lome</t>
  </si>
  <si>
    <t>Mission No5: Station- maison</t>
  </si>
  <si>
    <t>Mission No6:Aller -Nyekonakpoe</t>
  </si>
  <si>
    <t>Mission No6:Nyekonakpoe -Sarakawa</t>
  </si>
  <si>
    <t xml:space="preserve">Mission No6: Sarakawa-Port </t>
  </si>
  <si>
    <t>Mission No6: Port-Bureau</t>
  </si>
  <si>
    <t>Mission No7: Aller retour Nyekonakpoe</t>
  </si>
  <si>
    <t>Mission No7: aller  Nyekonakpoe</t>
  </si>
  <si>
    <t>Mission No7: Nyekonakpoe -hedzranawoe</t>
  </si>
  <si>
    <t>Mission No7:Hedzranawoe-Bureau</t>
  </si>
  <si>
    <t>Mission No8: Adidogome-Sangurera</t>
  </si>
  <si>
    <t>Mission No8: Sanguera-Bureau</t>
  </si>
  <si>
    <t xml:space="preserve">Mission No9: Aller-Agoe zongo </t>
  </si>
  <si>
    <t xml:space="preserve">Mission No9: Agoe-zongo-Adidogome </t>
  </si>
  <si>
    <t>Mission No9: Adidogome-bureau</t>
  </si>
  <si>
    <t>Mission No10: Aller-grand marche</t>
  </si>
  <si>
    <t>Mission No10: grand marche-Akodesewa</t>
  </si>
  <si>
    <t>Mission No10: Akodesewa-adakpame</t>
  </si>
  <si>
    <t>Mission No10: adakpame-bureau</t>
  </si>
  <si>
    <t>Mission No10: Aller retour grand plateau</t>
  </si>
  <si>
    <t>Mission No11: Aller-Kegue</t>
  </si>
  <si>
    <t>Mission No11: Kegue-Agoe zongo</t>
  </si>
  <si>
    <t>Mission No11: Agoe zongo-bureau</t>
  </si>
  <si>
    <t>Mission No1: Aller - Radison Blue</t>
  </si>
  <si>
    <t>Mission No1:Radison Blue-Village du Benin</t>
  </si>
  <si>
    <t>Mission No1: Village du benin -Bureau</t>
  </si>
  <si>
    <t>Mission No1: Aller E8 et I60 village du benin</t>
  </si>
  <si>
    <t>Mission No1: Retour E8 et I60 Bureau</t>
  </si>
  <si>
    <t>Mission No2: Lome- Bafilo</t>
  </si>
  <si>
    <t>Mission No2: inter urbain</t>
  </si>
  <si>
    <t>Mission No2: 1x nuite</t>
  </si>
  <si>
    <t>Mission No2: Bafilo-Lome</t>
  </si>
  <si>
    <t>Mission No2: Station maison</t>
  </si>
  <si>
    <t xml:space="preserve">Aller retour koshigan </t>
  </si>
  <si>
    <t>Mission No3: Maison station</t>
  </si>
  <si>
    <t>Mission No3: Lome -Tabligbo</t>
  </si>
  <si>
    <t>Mission No3: inter urbain</t>
  </si>
  <si>
    <t>Mission No3</t>
  </si>
  <si>
    <t>Mission No3: Tabligbo-Lome</t>
  </si>
  <si>
    <t>Mission No3: Station maison</t>
  </si>
  <si>
    <t xml:space="preserve">Taxi pour ramassage des chaises et tables </t>
  </si>
  <si>
    <t>2x Bingo</t>
  </si>
  <si>
    <t>2x Pinces</t>
  </si>
  <si>
    <t>1x Javel</t>
  </si>
  <si>
    <t xml:space="preserve">1x Brosse </t>
  </si>
  <si>
    <t>pour WC</t>
  </si>
  <si>
    <t>2x petite brosse</t>
  </si>
  <si>
    <t>1x Pelle</t>
  </si>
  <si>
    <t>pour ramassage d'ordure dans la chambre</t>
  </si>
  <si>
    <t>2x serviete</t>
  </si>
  <si>
    <t>petite serviette</t>
  </si>
  <si>
    <t>1xDetergent</t>
  </si>
  <si>
    <t>Omo</t>
  </si>
  <si>
    <t>Produit pour lavage de WC</t>
  </si>
  <si>
    <t>Taxi tresor -Bureau avec les materiels achetes</t>
  </si>
  <si>
    <t>Akodessewa</t>
  </si>
  <si>
    <t>Akodessewa-maison</t>
  </si>
  <si>
    <t>Mission No12: Aller - Akodesewa</t>
  </si>
  <si>
    <t>Mission No12:Akodesewa -Aeroport</t>
  </si>
  <si>
    <t>Mission No12: Aeroport-Agoe plantation</t>
  </si>
  <si>
    <t>Mission No12: Agoe plantation-Bureau</t>
  </si>
  <si>
    <t>Mission No12: Aller-aflao</t>
  </si>
  <si>
    <t>Mission No12: Aflao-port</t>
  </si>
  <si>
    <t>Mission No12: port-bureau</t>
  </si>
  <si>
    <t>x 1 du code penal</t>
  </si>
  <si>
    <t>Lit</t>
  </si>
  <si>
    <t>moto taxi pour transporte les lits</t>
  </si>
  <si>
    <t>Boissonx3</t>
  </si>
  <si>
    <t>Mission No5: (Avec boisson local 500 fr)</t>
  </si>
  <si>
    <t>Mission No5:( avec boisson local 500 fr)</t>
  </si>
  <si>
    <t>Mission No2: ( avec boisson local 500 fr)</t>
  </si>
  <si>
    <t>Mission No5: (avec boisson local 500 fr)</t>
  </si>
  <si>
    <t>Mission No2: (avec boisson local 500 fr)</t>
  </si>
  <si>
    <t>Mission No3: (avecboisson local 500 fr)</t>
  </si>
  <si>
    <t>Boissonx2</t>
  </si>
  <si>
    <t>2x Coca cola (4000) et 1x jus frais saison (3000)</t>
  </si>
  <si>
    <t>Boissonx4</t>
  </si>
  <si>
    <t>3x Coca cola (3000) et 1x Castel (1500)</t>
  </si>
  <si>
    <t>Boisson x 2</t>
  </si>
  <si>
    <t>OFIR-2</t>
  </si>
  <si>
    <t>OFIR-3</t>
  </si>
  <si>
    <t>OFIR-4</t>
  </si>
  <si>
    <t>MENSAH-15</t>
  </si>
  <si>
    <t>MENSAH-16</t>
  </si>
  <si>
    <t>MENSAH-17</t>
  </si>
  <si>
    <t>Chauffe eau</t>
  </si>
  <si>
    <t>x1</t>
  </si>
  <si>
    <t>Ensemble de cuillere</t>
  </si>
  <si>
    <t>x 2 (paquet)</t>
  </si>
  <si>
    <t>Plat</t>
  </si>
  <si>
    <t>Poelle</t>
  </si>
  <si>
    <t>Couteau</t>
  </si>
  <si>
    <t>Cuiller a soupe</t>
  </si>
  <si>
    <t>Verre</t>
  </si>
  <si>
    <t xml:space="preserve">x2 </t>
  </si>
  <si>
    <t>Aller -retour Ecobank pour retrait de chequier</t>
  </si>
  <si>
    <t>Mission No13: Aller-Sarakawa</t>
  </si>
  <si>
    <t>Mission No13: Sarakawa-Grand marche</t>
  </si>
  <si>
    <t>Mission No13: Grand marche-Adidogome</t>
  </si>
  <si>
    <t>Mission No13: Adidogome -bureau</t>
  </si>
  <si>
    <t>Mission No13</t>
  </si>
  <si>
    <t>Locla transport</t>
  </si>
  <si>
    <t>Mission No13:Aller Kpota cimetiere</t>
  </si>
  <si>
    <t>Mission No13:Kpota cimetiere-ebe lagune</t>
  </si>
  <si>
    <t>Mission No13:Ebe lagune-place bonke</t>
  </si>
  <si>
    <t>Mission No13:Place bonke-bureau</t>
  </si>
  <si>
    <t>I26:r</t>
  </si>
  <si>
    <t>RENS-30</t>
  </si>
  <si>
    <t>Photo d'identite</t>
  </si>
  <si>
    <t>x 6</t>
  </si>
  <si>
    <t>Pousser et avoir vite l'internet dans l immediat</t>
  </si>
  <si>
    <t>x1 couleur</t>
  </si>
  <si>
    <t>Immigration</t>
  </si>
  <si>
    <t>Mission No4: Bureau-border( frontiere Togo-Ghana)</t>
  </si>
  <si>
    <t xml:space="preserve">Mission No4:Lome - Accra </t>
  </si>
  <si>
    <t>Mission No4: 1 x nuite</t>
  </si>
  <si>
    <t>I60-7</t>
  </si>
  <si>
    <t>I60-8</t>
  </si>
  <si>
    <t>Mission No4: Carte sim du Ghana pour permettre la communication</t>
  </si>
  <si>
    <t>Mission No4: Station de bus-kotobabi</t>
  </si>
  <si>
    <t>Mission No4:Credit pour la communication mission au ghana</t>
  </si>
  <si>
    <t>Mission No4: Service immigration au ghana</t>
  </si>
  <si>
    <t>Mission No4: Deplacement interurbain au ghana</t>
  </si>
  <si>
    <t>Mission No4:Accra-Lome</t>
  </si>
  <si>
    <t>Mission No4: Aflao-maison</t>
  </si>
  <si>
    <t>3x Boisson</t>
  </si>
  <si>
    <t xml:space="preserve">Mission No4: </t>
  </si>
  <si>
    <t>Envelloppe</t>
  </si>
  <si>
    <t>x 2 paquet</t>
  </si>
  <si>
    <t>Sachet poubelle</t>
  </si>
  <si>
    <t>x1 paquet</t>
  </si>
  <si>
    <t>Lion star dish</t>
  </si>
  <si>
    <t>Briquet</t>
  </si>
  <si>
    <t>Work compensation</t>
  </si>
  <si>
    <t>Mensah: Remuneration de Fevrier</t>
  </si>
  <si>
    <t>I60: Remuneration de Fevrier</t>
  </si>
  <si>
    <t>I26: Remuneration de Fevrier</t>
  </si>
  <si>
    <t>I48: Remuneration de Fevrier</t>
  </si>
  <si>
    <t>David: Remuneration de Fevrier</t>
  </si>
  <si>
    <t>Sum of Montant dépensé</t>
  </si>
  <si>
    <t>NOM</t>
  </si>
  <si>
    <t>Département</t>
  </si>
  <si>
    <t>Total reçu</t>
  </si>
  <si>
    <t>Total dépensé</t>
  </si>
  <si>
    <t>Total Transfert</t>
  </si>
  <si>
    <t>Fonds Exterieur pour le projet</t>
  </si>
  <si>
    <t xml:space="preserve"> </t>
  </si>
  <si>
    <t>TOTAL CAISSE</t>
  </si>
  <si>
    <t>TOTAL BANQUES</t>
  </si>
  <si>
    <t>TOTAL GENERAL</t>
  </si>
  <si>
    <t>Cash book</t>
  </si>
  <si>
    <t>Solde comptable au 01/12/2016</t>
  </si>
  <si>
    <t>Mouvements mensuels</t>
  </si>
  <si>
    <t>Solde comptable au 31/12/2016</t>
  </si>
  <si>
    <t>caisse</t>
  </si>
  <si>
    <t>Reçu</t>
  </si>
  <si>
    <t>banque</t>
  </si>
  <si>
    <t>Dépensé</t>
  </si>
  <si>
    <t>total</t>
  </si>
  <si>
    <t>total+avances</t>
  </si>
  <si>
    <t>Comptabilité</t>
  </si>
  <si>
    <t>Réel</t>
  </si>
  <si>
    <t>Difference</t>
  </si>
  <si>
    <t>Fee to speed internet process</t>
  </si>
  <si>
    <t>Cadena</t>
  </si>
  <si>
    <t>ECOBANK SCDA PROJET EAGLE TOGO.</t>
  </si>
  <si>
    <t>KPETEMEY-r</t>
  </si>
  <si>
    <t>Netoyant</t>
  </si>
  <si>
    <t>Petite pelle</t>
  </si>
  <si>
    <t>Savon de bain</t>
  </si>
  <si>
    <t>Eponge</t>
  </si>
  <si>
    <t>Liquide vaiselle</t>
  </si>
  <si>
    <t>Papier hygenique</t>
  </si>
  <si>
    <t>Mission No1: Notse, Alati-Adja</t>
  </si>
  <si>
    <t>Mission No1: Notse-Notse 1</t>
  </si>
  <si>
    <t>Mission No1: Notse-Kosrassi, Adja</t>
  </si>
  <si>
    <t>Mission No1: Notse, Tegbe, Kpota</t>
  </si>
  <si>
    <t>Changement du vol Asky par E8</t>
  </si>
  <si>
    <t>Taxi Aller retour Asky avec E8</t>
  </si>
  <si>
    <t>Rufford</t>
  </si>
  <si>
    <t>Wildcat</t>
  </si>
  <si>
    <t>BAKENOU: Remuneraion</t>
  </si>
  <si>
    <t xml:space="preserve"> 01/02/2017</t>
  </si>
  <si>
    <t>pour sejour a Lome</t>
  </si>
  <si>
    <t>Au Ministere pour obtention du recipicé</t>
  </si>
  <si>
    <t>RENS-31</t>
  </si>
  <si>
    <t>x 3</t>
  </si>
  <si>
    <t>Avance</t>
  </si>
  <si>
    <t>Row Labels</t>
  </si>
  <si>
    <t>Grand Total</t>
  </si>
  <si>
    <t>Column Labels</t>
  </si>
  <si>
    <t>31-2-2017</t>
  </si>
  <si>
    <t>Western Union 2-2</t>
  </si>
  <si>
    <t>Western Union 6-2</t>
  </si>
  <si>
    <t>Versement pour ouvrer le compte d'Ecobank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</si>
</sst>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* #,##0\ _€_-;\-* #,##0\ _€_-;_-* &quot;-&quot;??\ _€_-;_-@_-"/>
  </numFmts>
  <fonts count="19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81FFE7"/>
        <bgColor indexed="64"/>
      </patternFill>
    </fill>
    <fill>
      <patternFill patternType="solid">
        <fgColor rgb="FF89F7B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FEB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165" fontId="10" fillId="0" borderId="0" applyFont="0" applyFill="0" applyBorder="0" applyAlignment="0" applyProtection="0"/>
    <xf numFmtId="0" fontId="10" fillId="0" borderId="0"/>
  </cellStyleXfs>
  <cellXfs count="152">
    <xf numFmtId="0" fontId="0" fillId="0" borderId="0" xfId="0"/>
    <xf numFmtId="0" fontId="1" fillId="0" borderId="0" xfId="0" applyFont="1"/>
    <xf numFmtId="0" fontId="2" fillId="2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top" wrapText="1"/>
    </xf>
    <xf numFmtId="0" fontId="5" fillId="0" borderId="2" xfId="0" applyNumberFormat="1" applyFont="1" applyFill="1" applyBorder="1" applyAlignment="1">
      <alignment vertical="top" wrapText="1"/>
    </xf>
    <xf numFmtId="4" fontId="4" fillId="0" borderId="2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/>
    <xf numFmtId="3" fontId="3" fillId="0" borderId="0" xfId="0" applyNumberFormat="1" applyFont="1"/>
    <xf numFmtId="0" fontId="1" fillId="0" borderId="2" xfId="0" applyFont="1" applyBorder="1"/>
    <xf numFmtId="0" fontId="1" fillId="0" borderId="0" xfId="0" applyFont="1" applyFill="1"/>
    <xf numFmtId="3" fontId="4" fillId="0" borderId="2" xfId="0" applyNumberFormat="1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2" xfId="0" applyNumberFormat="1" applyFont="1" applyFill="1" applyBorder="1" applyAlignment="1">
      <alignment vertical="top" wrapText="1"/>
    </xf>
    <xf numFmtId="0" fontId="4" fillId="0" borderId="2" xfId="0" applyFont="1" applyBorder="1"/>
    <xf numFmtId="3" fontId="4" fillId="0" borderId="2" xfId="0" applyNumberFormat="1" applyFont="1" applyBorder="1"/>
    <xf numFmtId="0" fontId="4" fillId="0" borderId="0" xfId="0" applyFont="1"/>
    <xf numFmtId="3" fontId="6" fillId="0" borderId="2" xfId="0" applyNumberFormat="1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top" wrapText="1"/>
    </xf>
    <xf numFmtId="3" fontId="5" fillId="0" borderId="2" xfId="0" applyNumberFormat="1" applyFont="1" applyFill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right"/>
    </xf>
    <xf numFmtId="3" fontId="1" fillId="0" borderId="2" xfId="0" applyNumberFormat="1" applyFont="1" applyFill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4" fillId="0" borderId="2" xfId="0" applyNumberFormat="1" applyFont="1" applyFill="1" applyBorder="1" applyAlignment="1">
      <alignment vertical="top" wrapText="1"/>
    </xf>
    <xf numFmtId="3" fontId="4" fillId="0" borderId="2" xfId="0" applyNumberFormat="1" applyFont="1" applyFill="1" applyBorder="1"/>
    <xf numFmtId="0" fontId="6" fillId="0" borderId="2" xfId="0" applyFont="1" applyFill="1" applyBorder="1"/>
    <xf numFmtId="4" fontId="4" fillId="0" borderId="2" xfId="0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4" fontId="12" fillId="4" borderId="2" xfId="1" applyNumberFormat="1" applyFont="1" applyFill="1" applyBorder="1" applyAlignment="1">
      <alignment horizontal="center"/>
    </xf>
    <xf numFmtId="0" fontId="12" fillId="4" borderId="2" xfId="1" applyFont="1" applyFill="1" applyBorder="1" applyAlignment="1">
      <alignment horizontal="center"/>
    </xf>
    <xf numFmtId="0" fontId="13" fillId="0" borderId="0" xfId="0" applyFont="1"/>
    <xf numFmtId="164" fontId="14" fillId="0" borderId="2" xfId="0" applyNumberFormat="1" applyFont="1" applyBorder="1" applyAlignment="1">
      <alignment horizontal="left"/>
    </xf>
    <xf numFmtId="164" fontId="14" fillId="0" borderId="2" xfId="0" applyNumberFormat="1" applyFont="1" applyBorder="1"/>
    <xf numFmtId="166" fontId="12" fillId="5" borderId="2" xfId="2" applyNumberFormat="1" applyFont="1" applyFill="1" applyBorder="1"/>
    <xf numFmtId="0" fontId="0" fillId="0" borderId="2" xfId="0" applyNumberFormat="1" applyBorder="1"/>
    <xf numFmtId="166" fontId="12" fillId="0" borderId="2" xfId="2" applyNumberFormat="1" applyFont="1" applyFill="1" applyBorder="1"/>
    <xf numFmtId="0" fontId="15" fillId="0" borderId="2" xfId="0" applyNumberFormat="1" applyFont="1" applyBorder="1"/>
    <xf numFmtId="14" fontId="13" fillId="6" borderId="2" xfId="3" applyNumberFormat="1" applyFont="1" applyFill="1" applyBorder="1"/>
    <xf numFmtId="164" fontId="13" fillId="6" borderId="2" xfId="3" applyNumberFormat="1" applyFont="1" applyFill="1" applyBorder="1"/>
    <xf numFmtId="166" fontId="13" fillId="6" borderId="2" xfId="2" applyNumberFormat="1" applyFont="1" applyFill="1" applyBorder="1"/>
    <xf numFmtId="166" fontId="12" fillId="6" borderId="2" xfId="2" applyNumberFormat="1" applyFont="1" applyFill="1" applyBorder="1"/>
    <xf numFmtId="166" fontId="13" fillId="0" borderId="2" xfId="2" applyNumberFormat="1" applyFont="1" applyBorder="1"/>
    <xf numFmtId="166" fontId="17" fillId="0" borderId="2" xfId="2" applyNumberFormat="1" applyFont="1" applyBorder="1"/>
    <xf numFmtId="166" fontId="13" fillId="0" borderId="0" xfId="2" applyNumberFormat="1" applyFont="1"/>
    <xf numFmtId="166" fontId="13" fillId="0" borderId="5" xfId="2" applyNumberFormat="1" applyFont="1" applyBorder="1"/>
    <xf numFmtId="166" fontId="13" fillId="0" borderId="3" xfId="2" applyNumberFormat="1" applyFont="1" applyBorder="1"/>
    <xf numFmtId="166" fontId="13" fillId="0" borderId="7" xfId="2" applyNumberFormat="1" applyFont="1" applyBorder="1"/>
    <xf numFmtId="166" fontId="13" fillId="0" borderId="8" xfId="2" applyNumberFormat="1" applyFont="1" applyBorder="1"/>
    <xf numFmtId="166" fontId="13" fillId="0" borderId="0" xfId="2" applyNumberFormat="1" applyFont="1" applyAlignment="1">
      <alignment horizontal="center"/>
    </xf>
    <xf numFmtId="166" fontId="13" fillId="0" borderId="9" xfId="2" applyNumberFormat="1" applyFont="1" applyBorder="1"/>
    <xf numFmtId="166" fontId="13" fillId="0" borderId="11" xfId="2" applyNumberFormat="1" applyFont="1" applyBorder="1"/>
    <xf numFmtId="3" fontId="13" fillId="6" borderId="2" xfId="2" applyNumberFormat="1" applyFont="1" applyFill="1" applyBorder="1"/>
    <xf numFmtId="3" fontId="13" fillId="7" borderId="6" xfId="2" applyNumberFormat="1" applyFont="1" applyFill="1" applyBorder="1"/>
    <xf numFmtId="0" fontId="4" fillId="0" borderId="2" xfId="0" applyFont="1" applyFill="1" applyBorder="1"/>
    <xf numFmtId="3" fontId="16" fillId="7" borderId="6" xfId="2" applyNumberFormat="1" applyFont="1" applyFill="1" applyBorder="1"/>
    <xf numFmtId="3" fontId="0" fillId="0" borderId="2" xfId="0" applyNumberFormat="1" applyBorder="1"/>
    <xf numFmtId="3" fontId="9" fillId="2" borderId="1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vertical="top" wrapText="1"/>
    </xf>
    <xf numFmtId="3" fontId="9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4" fontId="9" fillId="2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top"/>
    </xf>
    <xf numFmtId="3" fontId="9" fillId="0" borderId="0" xfId="0" applyNumberFormat="1" applyFont="1"/>
    <xf numFmtId="0" fontId="9" fillId="2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vertical="top"/>
    </xf>
    <xf numFmtId="3" fontId="4" fillId="0" borderId="0" xfId="0" applyNumberFormat="1" applyFont="1"/>
    <xf numFmtId="0" fontId="9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center" vertical="center"/>
    </xf>
    <xf numFmtId="3" fontId="9" fillId="0" borderId="0" xfId="0" applyNumberFormat="1" applyFont="1" applyBorder="1"/>
    <xf numFmtId="0" fontId="4" fillId="0" borderId="0" xfId="0" applyFont="1" applyBorder="1"/>
    <xf numFmtId="0" fontId="6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/>
    </xf>
    <xf numFmtId="0" fontId="6" fillId="0" borderId="1" xfId="0" applyNumberFormat="1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wrapText="1"/>
    </xf>
    <xf numFmtId="0" fontId="6" fillId="0" borderId="0" xfId="0" applyFont="1" applyFill="1"/>
    <xf numFmtId="0" fontId="4" fillId="0" borderId="2" xfId="0" applyNumberFormat="1" applyFont="1" applyFill="1" applyBorder="1" applyAlignment="1">
      <alignment horizontal="left" vertical="top" wrapText="1"/>
    </xf>
    <xf numFmtId="3" fontId="9" fillId="0" borderId="0" xfId="0" applyNumberFormat="1" applyFont="1" applyAlignment="1">
      <alignment horizontal="center"/>
    </xf>
    <xf numFmtId="0" fontId="1" fillId="0" borderId="0" xfId="0" applyFont="1" applyFill="1" applyBorder="1"/>
    <xf numFmtId="0" fontId="6" fillId="0" borderId="2" xfId="0" applyNumberFormat="1" applyFont="1" applyFill="1" applyBorder="1" applyAlignment="1">
      <alignment horizontal="left" vertical="top" wrapText="1"/>
    </xf>
    <xf numFmtId="3" fontId="6" fillId="0" borderId="2" xfId="0" applyNumberFormat="1" applyFont="1" applyFill="1" applyBorder="1" applyAlignment="1">
      <alignment horizontal="right" vertical="top" wrapText="1"/>
    </xf>
    <xf numFmtId="0" fontId="6" fillId="0" borderId="2" xfId="0" applyNumberFormat="1" applyFont="1" applyFill="1" applyBorder="1" applyAlignment="1">
      <alignment vertical="top"/>
    </xf>
    <xf numFmtId="4" fontId="6" fillId="0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Fill="1" applyBorder="1" applyAlignment="1">
      <alignment horizontal="center" vertical="top" wrapText="1"/>
    </xf>
    <xf numFmtId="3" fontId="4" fillId="0" borderId="2" xfId="0" applyNumberFormat="1" applyFont="1" applyFill="1" applyBorder="1" applyAlignment="1">
      <alignment horizontal="right" vertical="top" wrapText="1"/>
    </xf>
    <xf numFmtId="0" fontId="4" fillId="0" borderId="1" xfId="0" applyNumberFormat="1" applyFont="1" applyFill="1" applyBorder="1" applyAlignment="1">
      <alignment vertical="top"/>
    </xf>
    <xf numFmtId="4" fontId="4" fillId="0" borderId="2" xfId="0" applyNumberFormat="1" applyFont="1" applyFill="1" applyBorder="1" applyAlignment="1">
      <alignment horizontal="center" wrapText="1"/>
    </xf>
    <xf numFmtId="0" fontId="4" fillId="0" borderId="0" xfId="0" applyFont="1" applyFill="1"/>
    <xf numFmtId="3" fontId="4" fillId="0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3" fontId="6" fillId="0" borderId="2" xfId="0" applyNumberFormat="1" applyFont="1" applyFill="1" applyBorder="1" applyAlignment="1">
      <alignment horizontal="right"/>
    </xf>
    <xf numFmtId="3" fontId="6" fillId="0" borderId="2" xfId="0" applyNumberFormat="1" applyFont="1" applyFill="1" applyBorder="1"/>
    <xf numFmtId="0" fontId="6" fillId="0" borderId="2" xfId="0" applyFont="1" applyFill="1" applyBorder="1" applyAlignment="1">
      <alignment horizontal="center"/>
    </xf>
    <xf numFmtId="14" fontId="9" fillId="2" borderId="3" xfId="0" applyNumberFormat="1" applyFont="1" applyFill="1" applyBorder="1" applyAlignment="1">
      <alignment horizontal="center" vertical="top"/>
    </xf>
    <xf numFmtId="14" fontId="6" fillId="0" borderId="4" xfId="0" applyNumberFormat="1" applyFont="1" applyFill="1" applyBorder="1" applyAlignment="1">
      <alignment horizontal="center" vertical="top" wrapText="1"/>
    </xf>
    <xf numFmtId="14" fontId="4" fillId="0" borderId="2" xfId="0" applyNumberFormat="1" applyFont="1" applyFill="1" applyBorder="1" applyAlignment="1">
      <alignment horizontal="center" vertical="top"/>
    </xf>
    <xf numFmtId="14" fontId="4" fillId="0" borderId="2" xfId="0" applyNumberFormat="1" applyFont="1" applyFill="1" applyBorder="1" applyAlignment="1">
      <alignment horizontal="center" vertical="top" wrapText="1"/>
    </xf>
    <xf numFmtId="14" fontId="4" fillId="0" borderId="4" xfId="0" applyNumberFormat="1" applyFont="1" applyFill="1" applyBorder="1" applyAlignment="1">
      <alignment horizontal="center" vertical="top" wrapText="1"/>
    </xf>
    <xf numFmtId="14" fontId="4" fillId="0" borderId="4" xfId="0" applyNumberFormat="1" applyFont="1" applyFill="1" applyBorder="1" applyAlignment="1">
      <alignment horizontal="center" vertical="top"/>
    </xf>
    <xf numFmtId="14" fontId="4" fillId="0" borderId="4" xfId="0" applyNumberFormat="1" applyFont="1" applyBorder="1" applyAlignment="1">
      <alignment horizontal="center" vertical="top"/>
    </xf>
    <xf numFmtId="14" fontId="9" fillId="0" borderId="0" xfId="0" applyNumberFormat="1" applyFont="1" applyAlignment="1">
      <alignment horizontal="center" vertical="top"/>
    </xf>
    <xf numFmtId="14" fontId="4" fillId="0" borderId="0" xfId="0" applyNumberFormat="1" applyFont="1" applyAlignment="1">
      <alignment horizontal="center" vertical="top"/>
    </xf>
    <xf numFmtId="3" fontId="4" fillId="0" borderId="1" xfId="0" applyNumberFormat="1" applyFont="1" applyFill="1" applyBorder="1" applyAlignment="1">
      <alignment vertical="top"/>
    </xf>
    <xf numFmtId="4" fontId="4" fillId="0" borderId="1" xfId="0" applyNumberFormat="1" applyFont="1" applyFill="1" applyBorder="1" applyAlignment="1">
      <alignment horizontal="center" vertical="top"/>
    </xf>
    <xf numFmtId="4" fontId="6" fillId="0" borderId="2" xfId="0" applyNumberFormat="1" applyFont="1" applyFill="1" applyBorder="1" applyAlignment="1">
      <alignment vertical="top" wrapText="1"/>
    </xf>
    <xf numFmtId="0" fontId="4" fillId="0" borderId="0" xfId="0" applyNumberFormat="1" applyFont="1" applyFill="1" applyAlignment="1">
      <alignment horizontal="left" vertical="top" wrapText="1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2" xfId="0" applyNumberFormat="1" applyFont="1" applyFill="1" applyBorder="1" applyAlignment="1">
      <alignment horizontal="left" vertical="top"/>
    </xf>
    <xf numFmtId="0" fontId="5" fillId="0" borderId="1" xfId="0" applyNumberFormat="1" applyFont="1" applyFill="1" applyBorder="1" applyAlignment="1">
      <alignment horizontal="left" vertical="top" wrapText="1"/>
    </xf>
    <xf numFmtId="3" fontId="5" fillId="0" borderId="1" xfId="0" applyNumberFormat="1" applyFont="1" applyFill="1" applyBorder="1" applyAlignment="1">
      <alignment horizontal="right" vertical="top"/>
    </xf>
    <xf numFmtId="3" fontId="13" fillId="7" borderId="3" xfId="2" applyNumberFormat="1" applyFont="1" applyFill="1" applyBorder="1"/>
    <xf numFmtId="3" fontId="13" fillId="8" borderId="2" xfId="2" applyNumberFormat="1" applyFont="1" applyFill="1" applyBorder="1"/>
    <xf numFmtId="3" fontId="13" fillId="7" borderId="8" xfId="2" applyNumberFormat="1" applyFont="1" applyFill="1" applyBorder="1"/>
    <xf numFmtId="3" fontId="13" fillId="7" borderId="11" xfId="2" applyNumberFormat="1" applyFont="1" applyFill="1" applyBorder="1"/>
    <xf numFmtId="3" fontId="12" fillId="0" borderId="0" xfId="2" applyNumberFormat="1" applyFont="1"/>
    <xf numFmtId="3" fontId="12" fillId="0" borderId="12" xfId="2" applyNumberFormat="1" applyFont="1" applyBorder="1"/>
    <xf numFmtId="3" fontId="13" fillId="7" borderId="14" xfId="2" applyNumberFormat="1" applyFont="1" applyFill="1" applyBorder="1"/>
    <xf numFmtId="3" fontId="13" fillId="7" borderId="15" xfId="2" applyNumberFormat="1" applyFont="1" applyFill="1" applyBorder="1"/>
    <xf numFmtId="3" fontId="13" fillId="0" borderId="0" xfId="0" applyNumberFormat="1" applyFont="1"/>
    <xf numFmtId="3" fontId="13" fillId="7" borderId="5" xfId="3" applyNumberFormat="1" applyFont="1" applyFill="1" applyBorder="1"/>
    <xf numFmtId="3" fontId="13" fillId="7" borderId="6" xfId="3" applyNumberFormat="1" applyFont="1" applyFill="1" applyBorder="1"/>
    <xf numFmtId="3" fontId="13" fillId="7" borderId="7" xfId="3" applyNumberFormat="1" applyFont="1" applyFill="1" applyBorder="1"/>
    <xf numFmtId="3" fontId="13" fillId="7" borderId="0" xfId="3" applyNumberFormat="1" applyFont="1" applyFill="1" applyBorder="1"/>
    <xf numFmtId="3" fontId="16" fillId="7" borderId="0" xfId="2" applyNumberFormat="1" applyFont="1" applyFill="1" applyBorder="1" applyAlignment="1">
      <alignment horizontal="center" vertical="center"/>
    </xf>
    <xf numFmtId="3" fontId="13" fillId="7" borderId="0" xfId="2" applyNumberFormat="1" applyFont="1" applyFill="1" applyBorder="1"/>
    <xf numFmtId="3" fontId="16" fillId="7" borderId="0" xfId="2" applyNumberFormat="1" applyFont="1" applyFill="1" applyBorder="1"/>
    <xf numFmtId="3" fontId="13" fillId="7" borderId="9" xfId="3" applyNumberFormat="1" applyFont="1" applyFill="1" applyBorder="1"/>
    <xf numFmtId="3" fontId="13" fillId="7" borderId="10" xfId="2" applyNumberFormat="1" applyFont="1" applyFill="1" applyBorder="1"/>
    <xf numFmtId="3" fontId="14" fillId="9" borderId="0" xfId="3" applyNumberFormat="1" applyFont="1" applyFill="1"/>
    <xf numFmtId="3" fontId="14" fillId="0" borderId="13" xfId="3" applyNumberFormat="1" applyFont="1" applyBorder="1"/>
    <xf numFmtId="3" fontId="14" fillId="0" borderId="14" xfId="3" applyNumberFormat="1" applyFont="1" applyBorder="1"/>
    <xf numFmtId="3" fontId="16" fillId="7" borderId="14" xfId="2" applyNumberFormat="1" applyFont="1" applyFill="1" applyBorder="1"/>
    <xf numFmtId="0" fontId="11" fillId="0" borderId="0" xfId="0" applyFont="1" applyBorder="1"/>
  </cellXfs>
  <cellStyles count="4">
    <cellStyle name="Comma 3" xfId="2"/>
    <cellStyle name="Normal" xfId="0" builtinId="0"/>
    <cellStyle name="Normal 2" xfId="3"/>
    <cellStyle name="Normal_Total expenses by date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2812.671284837961" createdVersion="3" refreshedVersion="3" minRefreshableVersion="3" recordCount="581">
  <cacheSource type="worksheet">
    <worksheetSource ref="A1:M583" sheet="Data Fev17"/>
  </cacheSource>
  <cacheFields count="13">
    <cacheField name="Mois" numFmtId="0">
      <sharedItems containsBlank="1"/>
    </cacheField>
    <cacheField name="Date" numFmtId="14">
      <sharedItems containsNonDate="0" containsDate="1" containsString="0" containsBlank="1" minDate="2017-02-01T00:00:00" maxDate="2017-03-01T00:00:00"/>
    </cacheField>
    <cacheField name="Détails" numFmtId="0">
      <sharedItems containsBlank="1"/>
    </cacheField>
    <cacheField name="Commentaire" numFmtId="0">
      <sharedItems containsBlank="1"/>
    </cacheField>
    <cacheField name="Type de dépenses" numFmtId="0">
      <sharedItems containsBlank="1"/>
    </cacheField>
    <cacheField name="Departement" numFmtId="0">
      <sharedItems containsBlank="1"/>
    </cacheField>
    <cacheField name="Montant reçu" numFmtId="0">
      <sharedItems containsString="0" containsBlank="1" containsNumber="1" containsInteger="1" minValue="272542" maxValue="2928076"/>
    </cacheField>
    <cacheField name="Montant dépensé" numFmtId="0">
      <sharedItems containsString="0" containsBlank="1" containsNumber="1" containsInteger="1" minValue="30" maxValue="400000"/>
    </cacheField>
    <cacheField name="Balance" numFmtId="3">
      <sharedItems containsBlank="1" containsMixedTypes="1" containsNumber="1" containsInteger="1" minValue="67617" maxValue="2995693"/>
    </cacheField>
    <cacheField name="Nom" numFmtId="0">
      <sharedItems containsBlank="1" count="17">
        <m/>
        <s v="E8"/>
        <s v="FIDAR"/>
        <s v="DARIUS"/>
        <s v="NICOLE"/>
        <s v="RENS"/>
        <s v="I26"/>
        <s v="I48"/>
        <s v="MENSAH"/>
        <s v="I60"/>
        <s v="DAVID"/>
        <s v="I70"/>
        <s v="OFIR"/>
        <s v="I33"/>
        <s v="KPETEMEY" u="1"/>
        <s v="BAKENOU" u="1"/>
        <s v="ALAIN" u="1"/>
      </sharedItems>
    </cacheField>
    <cacheField name="Donateur" numFmtId="0">
      <sharedItems containsBlank="1"/>
    </cacheField>
    <cacheField name="N° Reçu" numFmtId="0">
      <sharedItems containsBlank="1"/>
    </cacheField>
    <cacheField name="Justificatif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eur" refreshedDate="42816.812476041669" createdVersion="3" refreshedVersion="3" minRefreshableVersion="3" recordCount="584">
  <cacheSource type="worksheet">
    <worksheetSource ref="A1:M1048576" sheet="Data Fev17"/>
  </cacheSource>
  <cacheFields count="13">
    <cacheField name="Mois" numFmtId="0">
      <sharedItems containsBlank="1"/>
    </cacheField>
    <cacheField name="Date" numFmtId="14">
      <sharedItems containsNonDate="0" containsDate="1" containsString="0" containsBlank="1" minDate="2017-02-01T00:00:00" maxDate="2017-03-01T00:00:00"/>
    </cacheField>
    <cacheField name="Détails" numFmtId="0">
      <sharedItems containsBlank="1"/>
    </cacheField>
    <cacheField name="Commentaire" numFmtId="0">
      <sharedItems containsBlank="1"/>
    </cacheField>
    <cacheField name="Type de dépenses" numFmtId="0">
      <sharedItems containsBlank="1" count="14">
        <m/>
        <s v="Travel subsistence"/>
        <s v="Transport"/>
        <s v="Flight"/>
        <s v="Internet"/>
        <s v="Travel Expenses"/>
        <s v="Trust building"/>
        <s v="Office materials"/>
        <s v="Personnel"/>
        <s v="Telephone"/>
        <s v="Equipement"/>
        <s v="Bank Fees"/>
        <s v="Service"/>
        <s v="Jail visit"/>
      </sharedItems>
    </cacheField>
    <cacheField name="Departement" numFmtId="0">
      <sharedItems containsBlank="1" count="7">
        <m/>
        <s v="Investigation"/>
        <s v="Legal"/>
        <s v="Management"/>
        <s v="Office"/>
        <s v="CCU" u="1"/>
        <s v="Investigations" u="1"/>
      </sharedItems>
    </cacheField>
    <cacheField name="Montant reçu" numFmtId="0">
      <sharedItems containsString="0" containsBlank="1" containsNumber="1" containsInteger="1" minValue="272542" maxValue="6512532"/>
    </cacheField>
    <cacheField name="Montant dépensé" numFmtId="0">
      <sharedItems containsString="0" containsBlank="1" containsNumber="1" containsInteger="1" minValue="30" maxValue="5411010"/>
    </cacheField>
    <cacheField name="Balance" numFmtId="3">
      <sharedItems containsString="0" containsBlank="1" containsNumber="1" containsInteger="1" minValue="67617" maxValue="2995693"/>
    </cacheField>
    <cacheField name="Nom" numFmtId="0">
      <sharedItems containsBlank="1"/>
    </cacheField>
    <cacheField name="Donateur" numFmtId="0">
      <sharedItems containsBlank="1" count="3">
        <m/>
        <s v="Rufford"/>
        <s v="Wildcat"/>
      </sharedItems>
    </cacheField>
    <cacheField name="N° Reçu" numFmtId="0">
      <sharedItems containsBlank="1"/>
    </cacheField>
    <cacheField name="Justificatif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81">
  <r>
    <s v="Fevrier"/>
    <d v="2017-02-01T00:00:00"/>
    <s v="Balance"/>
    <m/>
    <m/>
    <m/>
    <n v="272542"/>
    <m/>
    <n v="272542"/>
    <x v="0"/>
    <m/>
    <m/>
    <s v="OUI"/>
  </r>
  <r>
    <s v="Fevrier"/>
    <d v="2017-02-01T00:00:00"/>
    <s v="Nourriture"/>
    <s v="pour sejour a Lome"/>
    <s v="Travel subsistence"/>
    <s v="Investigation"/>
    <m/>
    <n v="10000"/>
    <n v="262542"/>
    <x v="1"/>
    <s v="Rufford"/>
    <s v="E8-r"/>
    <s v="OUI"/>
  </r>
  <r>
    <s v="Fevrier"/>
    <d v="2017-02-01T00:00:00"/>
    <s v="Local transport"/>
    <m/>
    <s v="Transport"/>
    <s v="Investigation"/>
    <m/>
    <n v="2000"/>
    <n v="260542"/>
    <x v="1"/>
    <s v="Rufford"/>
    <s v="E8-r"/>
    <s v="OUI"/>
  </r>
  <r>
    <s v="Fevrier"/>
    <d v="2017-02-01T00:00:00"/>
    <s v="Local transport "/>
    <s v="Deplacement Maison-Bureau-Maison"/>
    <s v="Transport"/>
    <s v="Legal"/>
    <m/>
    <n v="500"/>
    <n v="260042"/>
    <x v="2"/>
    <s v="Rufford"/>
    <s v="KPETEMEY-r"/>
    <s v="OUI"/>
  </r>
  <r>
    <s v="Fevrier"/>
    <d v="2017-02-01T00:00:00"/>
    <s v="Local transport "/>
    <s v="Deplacement Maison-Bureau-Maison"/>
    <s v="Transport"/>
    <s v="Legal"/>
    <m/>
    <n v="1000"/>
    <n v="259042"/>
    <x v="3"/>
    <s v="Rufford"/>
    <s v="DARIUS-r"/>
    <s v="OUI"/>
  </r>
  <r>
    <s v="Fevrier"/>
    <d v="2017-02-01T00:00:00"/>
    <s v="Local transport "/>
    <s v="Deplacement Maison-Bureau-Maison"/>
    <s v="Transport"/>
    <s v="Legal"/>
    <m/>
    <n v="1000"/>
    <n v="258042"/>
    <x v="4"/>
    <s v="Rufford"/>
    <s v="NICOLE-r"/>
    <s v="OUI"/>
  </r>
  <r>
    <s v="Fevrier"/>
    <d v="2017-02-01T00:00:00"/>
    <s v="Changement de vol"/>
    <s v="Changement du vol Asky par E8"/>
    <s v="Flight"/>
    <s v="Management"/>
    <m/>
    <n v="60500"/>
    <n v="197542"/>
    <x v="5"/>
    <s v="Rufford"/>
    <s v="RENS-1"/>
    <s v="OUI"/>
  </r>
  <r>
    <s v="Fevrier"/>
    <d v="2017-02-01T00:00:00"/>
    <s v="Contrat Abonement Togotelecom"/>
    <s v="Pour internet"/>
    <s v="Internet"/>
    <s v="Management"/>
    <m/>
    <n v="48380"/>
    <n v="149162"/>
    <x v="5"/>
    <s v="Rufford"/>
    <s v="RENS-2"/>
    <s v="OUI"/>
  </r>
  <r>
    <s v="Fevrier"/>
    <d v="2017-02-01T00:00:00"/>
    <s v="Local transport"/>
    <s v="Taxi Aller retour Asky avec E8"/>
    <s v="Transport"/>
    <s v="Management"/>
    <m/>
    <n v="1600"/>
    <n v="147562"/>
    <x v="5"/>
    <s v="Rufford"/>
    <s v="RENS-r"/>
    <s v="OUI"/>
  </r>
  <r>
    <s v="Fevrier"/>
    <d v="2017-02-01T00:00:00"/>
    <s v="Fee to speed internet process"/>
    <s v="Pousser et avoir vite l'internet dans l immediat"/>
    <s v="Internet"/>
    <s v="Management"/>
    <m/>
    <n v="40620"/>
    <n v="106942"/>
    <x v="5"/>
    <s v="Rufford"/>
    <s v="RENS-r"/>
    <s v="OUI"/>
  </r>
  <r>
    <s v="Fevrier"/>
    <d v="2017-02-01T00:00:00"/>
    <s v="Local transport"/>
    <s v="Aller retour Western union pour un retrait de fond"/>
    <s v="Transport"/>
    <s v="Management"/>
    <m/>
    <n v="300"/>
    <n v="106642"/>
    <x v="5"/>
    <s v="Rufford"/>
    <s v="RENS-r"/>
    <s v="OUI"/>
  </r>
  <r>
    <s v="Fevrier"/>
    <d v="2017-02-01T00:00:00"/>
    <s v="Visa"/>
    <s v="Prolongement du Sejour de Rens du 01/02/17-30/03/17"/>
    <s v="Travel Expenses"/>
    <s v="Management"/>
    <m/>
    <n v="20000"/>
    <n v="86642"/>
    <x v="5"/>
    <s v="Rufford"/>
    <s v="RENS-3"/>
    <s v="OUI"/>
  </r>
  <r>
    <s v="Fevrier"/>
    <d v="2017-02-01T00:00:00"/>
    <s v="Local transport  "/>
    <s v="Mission No 1: Aller-kpota"/>
    <s v="Transport"/>
    <s v="Investigation"/>
    <m/>
    <n v="1200"/>
    <n v="85442"/>
    <x v="6"/>
    <s v="Rufford"/>
    <s v="I26:r"/>
    <s v="OUI"/>
  </r>
  <r>
    <s v="Fevrier"/>
    <d v="2017-02-01T00:00:00"/>
    <s v="Local transport  "/>
    <s v="Mission No1: Kpota-forever"/>
    <s v="Transport"/>
    <s v="Investigation"/>
    <m/>
    <n v="700"/>
    <n v="84742"/>
    <x v="6"/>
    <s v="Rufford"/>
    <s v="I26:r"/>
    <s v="OUI"/>
  </r>
  <r>
    <s v="Fevrier"/>
    <d v="2017-02-01T00:00:00"/>
    <s v="Local transport  "/>
    <s v="Mission No1: Forever-bureau"/>
    <s v="Transport"/>
    <s v="Investigation"/>
    <m/>
    <n v="1000"/>
    <n v="83742"/>
    <x v="6"/>
    <s v="Rufford"/>
    <s v="I26:r"/>
    <s v="OUI"/>
  </r>
  <r>
    <s v="Fevrier"/>
    <d v="2017-02-01T00:00:00"/>
    <s v="2x Boisson"/>
    <s v="Mission No1"/>
    <s v="Trust building"/>
    <s v="Investigation"/>
    <m/>
    <n v="1100"/>
    <n v="82642"/>
    <x v="6"/>
    <s v="Rufford"/>
    <s v="I26-r"/>
    <s v="OUI"/>
  </r>
  <r>
    <s v="Fevrier"/>
    <d v="2017-02-01T00:00:00"/>
    <s v="Local transport "/>
    <s v="Mission No1: Aller-Aeroport "/>
    <s v="Transport"/>
    <s v="Investigation"/>
    <m/>
    <n v="700"/>
    <n v="81942"/>
    <x v="7"/>
    <s v="Rufford"/>
    <s v="I48-r"/>
    <s v="OUI"/>
  </r>
  <r>
    <s v="Fevrier"/>
    <d v="2017-02-01T00:00:00"/>
    <s v="Local transport "/>
    <s v="Mission No1:Aeroport-port"/>
    <s v="Transport"/>
    <s v="Investigation"/>
    <m/>
    <n v="500"/>
    <n v="81442"/>
    <x v="7"/>
    <s v="Rufford"/>
    <s v="I48-r"/>
    <s v="OUI"/>
  </r>
  <r>
    <s v="Fevrier"/>
    <d v="2017-02-01T00:00:00"/>
    <s v="Local transport "/>
    <s v="Mission No1: Port-Bureau"/>
    <s v="Transport"/>
    <s v="Investigation"/>
    <m/>
    <n v="1200"/>
    <n v="80242"/>
    <x v="7"/>
    <s v="Rufford"/>
    <s v="I48-r"/>
    <s v="OUI"/>
  </r>
  <r>
    <s v="Fevrier"/>
    <d v="2017-02-01T00:00:00"/>
    <s v="Impression "/>
    <s v="Textes de lois Pour les juristes x 321"/>
    <s v="Office materials"/>
    <s v="Office"/>
    <m/>
    <n v="8025"/>
    <n v="72217"/>
    <x v="8"/>
    <s v="Rufford"/>
    <s v="MENSAH-1"/>
    <s v="OUI"/>
  </r>
  <r>
    <s v="Fevrier"/>
    <d v="2017-02-01T00:00:00"/>
    <s v="Reluire"/>
    <s v="x6"/>
    <s v="Office materials"/>
    <s v="Office"/>
    <m/>
    <n v="2100"/>
    <n v="70117"/>
    <x v="8"/>
    <s v="Rufford"/>
    <s v="MENSAH-1"/>
    <s v="OUI"/>
  </r>
  <r>
    <s v="Fevrier"/>
    <d v="2017-02-02T00:00:00"/>
    <s v="Local transport "/>
    <s v="Deplacement Maison-Bureau-Maison"/>
    <s v="Transport"/>
    <s v="Legal"/>
    <m/>
    <n v="500"/>
    <n v="69617"/>
    <x v="2"/>
    <s v="Rufford"/>
    <s v="KPETEMEY-r"/>
    <s v="OUI"/>
  </r>
  <r>
    <s v="Fevrier"/>
    <d v="2017-02-02T00:00:00"/>
    <s v="Local transport "/>
    <s v="Deplacement Maison-Bureau-Maison"/>
    <s v="Transport"/>
    <s v="Legal"/>
    <m/>
    <n v="1000"/>
    <n v="68617"/>
    <x v="3"/>
    <s v="Rufford"/>
    <s v="DARIUS-r"/>
    <s v="OUI"/>
  </r>
  <r>
    <s v="Fevrier"/>
    <d v="2017-02-02T00:00:00"/>
    <s v="Local transport "/>
    <s v="Deplacement Maison-Bureau-Maison"/>
    <s v="Transport"/>
    <s v="Legal"/>
    <m/>
    <n v="1000"/>
    <n v="67617"/>
    <x v="4"/>
    <s v="Rufford"/>
    <s v="NICOLE-r"/>
    <s v="OUI"/>
  </r>
  <r>
    <s v="Fevrier"/>
    <d v="2017-02-02T00:00:00"/>
    <s v="Western Union"/>
    <m/>
    <m/>
    <m/>
    <n v="2928076"/>
    <m/>
    <n v="2995693"/>
    <x v="0"/>
    <s v="Rufford"/>
    <m/>
    <s v="OUI"/>
  </r>
  <r>
    <s v="Fevrier"/>
    <d v="2017-02-02T00:00:00"/>
    <s v="Local transport "/>
    <s v="Mission No1: Aller - Radison Blue"/>
    <s v="Transport"/>
    <s v="Investigation"/>
    <m/>
    <n v="800"/>
    <n v="2994893"/>
    <x v="9"/>
    <s v="Rufford"/>
    <s v="I60-r"/>
    <s v="OUI"/>
  </r>
  <r>
    <s v="Fevrier"/>
    <d v="2017-02-02T00:00:00"/>
    <s v="Local transport "/>
    <s v="Mission No1:Radison Blue-Village du Benin"/>
    <s v="Transport"/>
    <s v="Investigation"/>
    <m/>
    <n v="600"/>
    <n v="2994293"/>
    <x v="9"/>
    <s v="Rufford"/>
    <s v="I60-r"/>
    <s v="OUI"/>
  </r>
  <r>
    <s v="Fevrier"/>
    <d v="2017-02-02T00:00:00"/>
    <s v="Local transport "/>
    <s v="Mission No1: Village du benin -Bureau"/>
    <s v="Transport"/>
    <s v="Investigation"/>
    <m/>
    <n v="200"/>
    <n v="2994093"/>
    <x v="9"/>
    <s v="Rufford"/>
    <s v="I60-r"/>
    <s v="OUI"/>
  </r>
  <r>
    <s v="Fevrier"/>
    <d v="2017-02-02T00:00:00"/>
    <s v="2x Boisson"/>
    <s v="Mission No1"/>
    <s v="Trust building"/>
    <s v="Investigation"/>
    <m/>
    <n v="1100"/>
    <n v="2992993"/>
    <x v="9"/>
    <s v="Rufford"/>
    <s v="I60-r"/>
    <s v="OUI"/>
  </r>
  <r>
    <s v="Fevrier"/>
    <d v="2017-02-02T00:00:00"/>
    <s v="Photocopie"/>
    <s v="x40"/>
    <s v="Office materials"/>
    <s v="Office"/>
    <m/>
    <n v="1000"/>
    <n v="2991993"/>
    <x v="5"/>
    <s v="Rufford"/>
    <s v="RENS-4"/>
    <s v="OUI"/>
  </r>
  <r>
    <s v="Fevrier"/>
    <d v="2017-02-02T00:00:00"/>
    <s v="Hebergement"/>
    <s v="Heberement de E8 x 10 nuite"/>
    <s v="Travel subsistence"/>
    <s v="Management"/>
    <m/>
    <n v="100000"/>
    <n v="2891993"/>
    <x v="5"/>
    <s v="Rufford"/>
    <s v="RENS-5"/>
    <s v="OUI"/>
  </r>
  <r>
    <s v="Fevrier"/>
    <d v="2017-02-02T00:00:00"/>
    <s v="Local transport"/>
    <s v="Aller scda"/>
    <s v="Transport"/>
    <s v="Management"/>
    <m/>
    <n v="150"/>
    <n v="2891843"/>
    <x v="5"/>
    <s v="Rufford"/>
    <s v="RENS-r"/>
    <s v="OUI"/>
  </r>
  <r>
    <s v="Fevrier"/>
    <d v="2017-02-02T00:00:00"/>
    <s v="Local transport"/>
    <s v="Aller retour Immigration"/>
    <s v="Transport"/>
    <s v="Management"/>
    <m/>
    <n v="500"/>
    <n v="2891343"/>
    <x v="5"/>
    <s v="Rufford"/>
    <s v="RENS-r"/>
    <s v="OUI"/>
  </r>
  <r>
    <s v="Fevrier"/>
    <d v="2017-02-02T00:00:00"/>
    <s v="Local transport"/>
    <s v="Aller retour Western union pour retrait de fond"/>
    <s v="Transport"/>
    <s v="Management"/>
    <m/>
    <n v="300"/>
    <n v="2891043"/>
    <x v="5"/>
    <s v="Rufford"/>
    <s v="RENS-r"/>
    <s v="OUI"/>
  </r>
  <r>
    <s v="Fevrier"/>
    <d v="2017-02-02T00:00:00"/>
    <s v="Local transport"/>
    <s v="Aller retour scda"/>
    <s v="Transport"/>
    <s v="Management"/>
    <m/>
    <n v="300"/>
    <n v="2890743"/>
    <x v="5"/>
    <s v="Rufford"/>
    <s v="RENS-r"/>
    <s v="OUI"/>
  </r>
  <r>
    <s v="Fevrier"/>
    <d v="2017-02-02T00:00:00"/>
    <s v="Work compensation Mensah"/>
    <s v="Remuneration de Janvier"/>
    <s v="Personnel"/>
    <s v="Management"/>
    <m/>
    <n v="400000"/>
    <n v="2490743"/>
    <x v="5"/>
    <s v="Rufford"/>
    <s v="RENS-r"/>
    <s v="OUI"/>
  </r>
  <r>
    <s v="Fevrier"/>
    <d v="2017-02-02T00:00:00"/>
    <s v="Work compensation Bakenou"/>
    <s v="Remuneration de Janvier"/>
    <s v="Personnel"/>
    <s v="Management"/>
    <m/>
    <n v="150000"/>
    <n v="2340743"/>
    <x v="5"/>
    <s v="Rufford"/>
    <s v="RENS-r"/>
    <s v="OUI"/>
  </r>
  <r>
    <s v="Fevrier"/>
    <d v="2017-02-02T00:00:00"/>
    <s v="Work compensation i60"/>
    <s v="Remuneration de Janvier"/>
    <s v="Personnel"/>
    <s v="Management"/>
    <m/>
    <n v="200000"/>
    <n v="2140743"/>
    <x v="5"/>
    <s v="Rufford"/>
    <s v="RENS-r"/>
    <s v="OUI"/>
  </r>
  <r>
    <s v="Fevrier"/>
    <d v="2017-02-02T00:00:00"/>
    <s v="Work compensation i48"/>
    <s v="Remuneration de Janvier"/>
    <s v="Personnel"/>
    <s v="Management"/>
    <m/>
    <n v="150000"/>
    <n v="1990743"/>
    <x v="5"/>
    <s v="Rufford"/>
    <s v="RENS-r"/>
    <s v="OUI"/>
  </r>
  <r>
    <s v="Fevrier"/>
    <d v="2017-02-02T00:00:00"/>
    <s v="Work compensation i26"/>
    <s v="Remuneration de Janvier"/>
    <s v="Personnel"/>
    <s v="Management"/>
    <m/>
    <n v="150000"/>
    <n v="1840743"/>
    <x v="5"/>
    <s v="Rufford"/>
    <s v="RENS-r"/>
    <s v="OUI"/>
  </r>
  <r>
    <s v="Fevrier"/>
    <d v="2017-02-02T00:00:00"/>
    <s v="Work compensation David"/>
    <s v="Remuneration de Janvier"/>
    <s v="Personnel"/>
    <s v="Management"/>
    <m/>
    <n v="30000"/>
    <n v="1810743"/>
    <x v="5"/>
    <s v="Rufford"/>
    <s v="RENS-r"/>
    <s v="OUI"/>
  </r>
  <r>
    <s v="Fevrier"/>
    <d v="2017-02-02T00:00:00"/>
    <s v="Local transport "/>
    <s v="Ecobank Totsi pour information sur ouverture de compte"/>
    <s v="Transport"/>
    <s v="Office"/>
    <m/>
    <n v="300"/>
    <n v="1810443"/>
    <x v="10"/>
    <s v="Rufford"/>
    <s v="DAVID-r"/>
    <s v="OUI"/>
  </r>
  <r>
    <s v="Fevrier"/>
    <d v="2017-02-02T00:00:00"/>
    <s v="Nourriture"/>
    <s v="Nourriture de E8 pour son sejour a Lome"/>
    <s v="Travel subsistence"/>
    <s v="Investigation"/>
    <m/>
    <n v="10000"/>
    <n v="1800443"/>
    <x v="1"/>
    <s v="Rufford"/>
    <s v="E8-r"/>
    <s v="OUI"/>
  </r>
  <r>
    <s v="Fevrier"/>
    <d v="2017-02-02T00:00:00"/>
    <s v="Local transport"/>
    <s v="Deplacement inter urbain ville de lome pour E8"/>
    <s v="Transport"/>
    <s v="Investigation"/>
    <m/>
    <n v="2000"/>
    <n v="1798443"/>
    <x v="1"/>
    <s v="Rufford"/>
    <s v="E8-r"/>
    <s v="OUI"/>
  </r>
  <r>
    <s v="Fevrier"/>
    <d v="2017-02-02T00:00:00"/>
    <s v="Local transport "/>
    <s v="Mission No2: Aller-Boka"/>
    <s v="Transport"/>
    <s v="Investigation"/>
    <m/>
    <n v="800"/>
    <n v="1797643"/>
    <x v="6"/>
    <s v="Rufford"/>
    <s v="I26-r"/>
    <s v="OUI"/>
  </r>
  <r>
    <s v="Fevrier"/>
    <d v="2017-02-02T00:00:00"/>
    <s v="Local transport "/>
    <s v="Mission No2: Boka-Sebevito"/>
    <s v="Transport"/>
    <s v="Investigation"/>
    <m/>
    <n v="400"/>
    <n v="1797243"/>
    <x v="6"/>
    <s v="Rufford"/>
    <s v="I26-r"/>
    <s v="OUI"/>
  </r>
  <r>
    <s v="Fevrier"/>
    <d v="2017-02-02T00:00:00"/>
    <s v="Local transport "/>
    <s v="Mission No2: Sebevito-Bureau"/>
    <s v="Transport"/>
    <s v="Investigation"/>
    <m/>
    <n v="800"/>
    <n v="1796443"/>
    <x v="6"/>
    <s v="Rufford"/>
    <s v="I26-r"/>
    <s v="OUI"/>
  </r>
  <r>
    <s v="Fevrier"/>
    <d v="2017-02-02T00:00:00"/>
    <s v="2x Boisson"/>
    <s v="Mission No2"/>
    <s v="Trust building"/>
    <s v="Investigation"/>
    <m/>
    <n v="1000"/>
    <n v="1795443"/>
    <x v="6"/>
    <s v="Rufford"/>
    <s v="I26-r"/>
    <s v="OUI"/>
  </r>
  <r>
    <s v="Fevrier"/>
    <d v="2017-02-02T00:00:00"/>
    <s v="Local transport "/>
    <s v="Mission No2: Aller Adidogome "/>
    <s v="Transport"/>
    <s v="Investigation"/>
    <m/>
    <n v="500"/>
    <n v="1794943"/>
    <x v="7"/>
    <s v="Rufford"/>
    <s v="I48-r"/>
    <s v="OUI"/>
  </r>
  <r>
    <s v="Fevrier"/>
    <d v="2017-02-02T00:00:00"/>
    <s v="Local transport "/>
    <s v="Mission No2: Adidogome-Segbe "/>
    <s v="Transport"/>
    <s v="Investigation"/>
    <m/>
    <n v="700"/>
    <n v="1794243"/>
    <x v="7"/>
    <s v="Rufford"/>
    <s v="I48-r"/>
    <s v="OUI"/>
  </r>
  <r>
    <s v="Fevrier"/>
    <d v="2017-02-02T00:00:00"/>
    <s v="Local transport "/>
    <s v="Mission No2: Segbe-Zanguera "/>
    <s v="Transport"/>
    <s v="Investigation"/>
    <m/>
    <n v="800"/>
    <n v="1793443"/>
    <x v="7"/>
    <s v="Rufford"/>
    <s v="I48-r"/>
    <s v="OUI"/>
  </r>
  <r>
    <s v="Fevrier"/>
    <d v="2017-02-02T00:00:00"/>
    <s v="Local transport "/>
    <s v="Mission No2: Sanguera-Bureau "/>
    <s v="Transport"/>
    <s v="Investigation"/>
    <m/>
    <n v="800"/>
    <n v="1792643"/>
    <x v="7"/>
    <s v="Rufford"/>
    <s v="I48-r"/>
    <s v="OUI"/>
  </r>
  <r>
    <s v="Fevrier"/>
    <d v="2017-02-02T00:00:00"/>
    <s v="2x Boisson"/>
    <s v="Mission No2"/>
    <s v="Trust building"/>
    <s v="Investigation"/>
    <m/>
    <n v="1100"/>
    <n v="1791543"/>
    <x v="7"/>
    <s v="Rufford"/>
    <s v="I48-r"/>
    <s v="OUI"/>
  </r>
  <r>
    <s v="Fevrier"/>
    <d v="2017-02-03T00:00:00"/>
    <s v="Local transport "/>
    <s v="Deplacement Maison-Bureau-Maison"/>
    <s v="Transport"/>
    <s v="Legal"/>
    <m/>
    <n v="500"/>
    <n v="1791043"/>
    <x v="2"/>
    <s v="Rufford"/>
    <s v="KPETEMEY-r"/>
    <s v="OUI"/>
  </r>
  <r>
    <s v="Fevrier"/>
    <d v="2017-02-03T00:00:00"/>
    <s v="Local transport "/>
    <s v="Deplacement Maison-Bureau-Maison"/>
    <s v="Transport"/>
    <s v="Legal"/>
    <m/>
    <n v="1000"/>
    <n v="1790043"/>
    <x v="3"/>
    <s v="Rufford"/>
    <s v="DARIUS-r"/>
    <s v="OUI"/>
  </r>
  <r>
    <s v="Fevrier"/>
    <d v="2017-02-03T00:00:00"/>
    <s v="Local transport"/>
    <s v="Deplacement Maison-Bureau-Maison"/>
    <s v="Transport"/>
    <s v="Legal"/>
    <m/>
    <n v="1000"/>
    <n v="1789043"/>
    <x v="4"/>
    <s v="Rufford"/>
    <s v="NICOLE-r"/>
    <s v="OUI"/>
  </r>
  <r>
    <s v="Fevrier"/>
    <d v="2017-02-03T00:00:00"/>
    <s v="Local transport "/>
    <s v="Mission No1: Aller E8 et I60 village du benin"/>
    <s v="Transport"/>
    <s v="Investigation"/>
    <m/>
    <n v="1000"/>
    <n v="1788043"/>
    <x v="9"/>
    <s v="Rufford"/>
    <s v="I60-r"/>
    <s v="OUI"/>
  </r>
  <r>
    <s v="Fevrier"/>
    <d v="2017-02-03T00:00:00"/>
    <s v="Local transport "/>
    <s v="Mission No1: Retour E8 et I60 Bureau"/>
    <s v="Transport"/>
    <s v="Investigation"/>
    <m/>
    <n v="1000"/>
    <n v="1787043"/>
    <x v="9"/>
    <s v="Rufford"/>
    <s v="I60-r"/>
    <s v="OUI"/>
  </r>
  <r>
    <s v="Fevrier"/>
    <d v="2017-02-03T00:00:00"/>
    <s v="Boissonx2"/>
    <s v="Mission No1"/>
    <s v="Trust building"/>
    <s v="Investigation"/>
    <m/>
    <n v="1400"/>
    <n v="1785643"/>
    <x v="9"/>
    <s v="Rufford"/>
    <s v="I60-r"/>
    <s v="OUI"/>
  </r>
  <r>
    <s v="Fevrier"/>
    <d v="2017-02-03T00:00:00"/>
    <s v="Photo d'identite"/>
    <s v="Pour ouverture de compte"/>
    <s v="Office materials"/>
    <s v="Management"/>
    <m/>
    <n v="1000"/>
    <n v="1784643"/>
    <x v="5"/>
    <s v="Rufford"/>
    <s v="RENS-6"/>
    <s v="OUI"/>
  </r>
  <r>
    <s v="Fevrier"/>
    <d v="2017-02-03T00:00:00"/>
    <s v="Hebergement"/>
    <s v="9 nuites a Mint Hotel Lomé"/>
    <s v="Travel subsistence"/>
    <s v="Management"/>
    <m/>
    <n v="180000"/>
    <n v="1604643"/>
    <x v="5"/>
    <s v="Rufford"/>
    <s v="RENS-7"/>
    <s v="OUI"/>
  </r>
  <r>
    <s v="Fevrier"/>
    <d v="2017-02-03T00:00:00"/>
    <s v="Ventilateur"/>
    <s v="Marque pure grand x 1"/>
    <s v="Office materials"/>
    <s v="Office"/>
    <m/>
    <n v="12000"/>
    <n v="1592643"/>
    <x v="5"/>
    <s v="Rufford"/>
    <s v="RENS-8"/>
    <s v="OUI"/>
  </r>
  <r>
    <s v="Fevrier"/>
    <d v="2017-02-03T00:00:00"/>
    <s v="Ralonge x 1"/>
    <s v="Equiper le bureau"/>
    <s v="Office materials"/>
    <s v="Office"/>
    <m/>
    <n v="2000"/>
    <n v="1590643"/>
    <x v="5"/>
    <s v="Rufford"/>
    <s v="RENS-8"/>
    <s v="OUI"/>
  </r>
  <r>
    <s v="Fevrier"/>
    <d v="2017-02-03T00:00:00"/>
    <s v="Drap x 1"/>
    <s v="Pour chambre de Rens"/>
    <s v="Office materials"/>
    <s v="Office"/>
    <m/>
    <n v="4000"/>
    <n v="1586643"/>
    <x v="5"/>
    <s v="Rufford"/>
    <s v="RENS-8"/>
    <s v="OUI"/>
  </r>
  <r>
    <s v="Fevrier"/>
    <d v="2017-02-03T00:00:00"/>
    <s v="Mousse confort x1 "/>
    <s v="Pour chambre de Rens"/>
    <s v="Office materials"/>
    <s v="Office"/>
    <m/>
    <n v="65000"/>
    <n v="1521643"/>
    <x v="5"/>
    <s v="Rufford"/>
    <s v="RENS-9"/>
    <s v="OUI"/>
  </r>
  <r>
    <s v="Fevrier"/>
    <d v="2017-02-03T00:00:00"/>
    <s v="Oreillers x 2"/>
    <s v="Pour chambre de Rens"/>
    <s v="Office materials"/>
    <s v="Office"/>
    <m/>
    <n v="5000"/>
    <n v="1516643"/>
    <x v="5"/>
    <s v="Rufford"/>
    <s v="RENS-9"/>
    <s v="OUI"/>
  </r>
  <r>
    <s v="Fevrier"/>
    <d v="2017-02-03T00:00:00"/>
    <s v="Internet"/>
    <s v="Forfait mensuel du 01-02-2017 au 28-02-2017"/>
    <s v="Internet"/>
    <s v="Management"/>
    <m/>
    <n v="101000"/>
    <n v="1415643"/>
    <x v="5"/>
    <s v="Rufford"/>
    <s v="RENS-10"/>
    <s v="OUI"/>
  </r>
  <r>
    <s v="Fevrier"/>
    <d v="2017-02-03T00:00:00"/>
    <s v="Telephone"/>
    <s v="2x 2000"/>
    <s v="Telephone"/>
    <s v="Management"/>
    <m/>
    <n v="10000"/>
    <n v="1405643"/>
    <x v="5"/>
    <s v="Rufford"/>
    <s v="RENS-11"/>
    <s v="OUI"/>
  </r>
  <r>
    <s v="Fevrier"/>
    <d v="2017-02-03T00:00:00"/>
    <s v="Local transport"/>
    <s v="Taxi to new office"/>
    <s v="Transport"/>
    <s v="Management"/>
    <m/>
    <n v="1500"/>
    <n v="1404143"/>
    <x v="5"/>
    <s v="Rufford"/>
    <s v="RENS-r"/>
    <s v="OUI"/>
  </r>
  <r>
    <s v="Fevrier"/>
    <d v="2017-02-03T00:00:00"/>
    <s v="Local transport "/>
    <s v="Aller retour Ecobank Campus pour ouverture compte"/>
    <s v="Transport"/>
    <s v="Office"/>
    <m/>
    <n v="600"/>
    <n v="1403543"/>
    <x v="10"/>
    <s v="Rufford"/>
    <s v="DAVID-r"/>
    <s v="OUI"/>
  </r>
  <r>
    <s v="Fevrier"/>
    <d v="2017-02-03T00:00:00"/>
    <s v="Nourriture"/>
    <s v="Nourriture de E8 pour son sejour a Lome"/>
    <s v="Travel subsistence"/>
    <s v="Investigation"/>
    <m/>
    <n v="10000"/>
    <n v="1393543"/>
    <x v="1"/>
    <s v="Rufford"/>
    <s v="E8-r"/>
    <s v="OUI"/>
  </r>
  <r>
    <s v="Fevrier"/>
    <d v="2017-02-03T00:00:00"/>
    <s v="Local transport"/>
    <s v="Deplacement inter urbain ville de lome pour E8"/>
    <s v="Transport"/>
    <s v="Investigation"/>
    <m/>
    <n v="2000"/>
    <n v="1391543"/>
    <x v="1"/>
    <s v="Rufford"/>
    <s v="E8-r"/>
    <s v="OUI"/>
  </r>
  <r>
    <s v="Fevrier"/>
    <d v="2017-02-03T00:00:00"/>
    <s v="Telephone"/>
    <s v="1x 4000"/>
    <s v="Telephone"/>
    <s v="Investigation"/>
    <m/>
    <n v="4000"/>
    <n v="1387543"/>
    <x v="1"/>
    <s v="Rufford"/>
    <s v="Transfert"/>
    <s v="NON"/>
  </r>
  <r>
    <s v="Fevrier"/>
    <d v="2017-02-03T00:00:00"/>
    <s v="Local transport "/>
    <s v="Mission No3: Aller retour Nucafu"/>
    <s v="Transport"/>
    <s v="Investigation"/>
    <m/>
    <n v="2000"/>
    <n v="1385543"/>
    <x v="6"/>
    <s v="Rufford"/>
    <s v="I26-r"/>
    <s v="OUI"/>
  </r>
  <r>
    <s v="Fevrier"/>
    <d v="2017-02-03T00:00:00"/>
    <s v="2x Boisson"/>
    <s v="Mission No3 "/>
    <s v="Trust building"/>
    <s v="Investigation"/>
    <m/>
    <n v="1100"/>
    <n v="1384443"/>
    <x v="6"/>
    <s v="Rufford"/>
    <s v="I26-r"/>
    <s v="OUI"/>
  </r>
  <r>
    <s v="Fevrier"/>
    <d v="2017-02-03T00:00:00"/>
    <s v="Local transport "/>
    <s v="Mission No3:Aller-Adewi"/>
    <s v="Transport"/>
    <s v="Investigation"/>
    <m/>
    <n v="500"/>
    <n v="1383943"/>
    <x v="7"/>
    <s v="Rufford"/>
    <s v="I48-r"/>
    <s v="OUI"/>
  </r>
  <r>
    <s v="Fevrier"/>
    <d v="2017-02-03T00:00:00"/>
    <s v="Local transport "/>
    <s v="Mission No3: Adewi-Nyekonakpoe"/>
    <s v="Transport"/>
    <s v="Investigation"/>
    <m/>
    <n v="500"/>
    <n v="1383443"/>
    <x v="7"/>
    <s v="Rufford"/>
    <s v="I48-r"/>
    <s v="OUI"/>
  </r>
  <r>
    <s v="Fevrier"/>
    <d v="2017-02-03T00:00:00"/>
    <s v="Local transport "/>
    <s v="Mission No3:Nyekonakpoe -Sarakawa"/>
    <s v="Transport"/>
    <s v="Investigation"/>
    <m/>
    <n v="500"/>
    <n v="1382943"/>
    <x v="7"/>
    <s v="Rufford"/>
    <s v="I48-r"/>
    <s v="OUI"/>
  </r>
  <r>
    <s v="Fevrier"/>
    <d v="2017-02-03T00:00:00"/>
    <s v="Local transport "/>
    <s v="Mission No3: Sarakawa-Retour bureau"/>
    <s v="Transport"/>
    <s v="Investigation"/>
    <m/>
    <n v="1200"/>
    <n v="1381743"/>
    <x v="7"/>
    <s v="Rufford"/>
    <s v="I48-r"/>
    <s v="OUI"/>
  </r>
  <r>
    <s v="Fevrier"/>
    <d v="2017-02-03T00:00:00"/>
    <s v="Telephone"/>
    <s v="Mission No3: Credit pour un informateur a Tchebebe (ville de la Region Centrale du togo)"/>
    <s v="Trust building"/>
    <s v="Investigation"/>
    <m/>
    <n v="1000"/>
    <n v="1380743"/>
    <x v="7"/>
    <s v="Rufford"/>
    <s v="I48-r"/>
    <s v="OUI"/>
  </r>
  <r>
    <s v="Fevrier"/>
    <d v="2017-02-04T00:00:00"/>
    <s v="Chaise bourres x 12"/>
    <s v="Installation du bureau"/>
    <s v="Equipement"/>
    <s v="Office"/>
    <m/>
    <n v="180000"/>
    <n v="1200743"/>
    <x v="5"/>
    <s v="Rufford"/>
    <s v="RENS-12"/>
    <s v="OUI"/>
  </r>
  <r>
    <s v="Fevrier"/>
    <d v="2017-02-04T00:00:00"/>
    <s v="Grande table x 2"/>
    <s v="Installation du bureau"/>
    <s v="Equipement"/>
    <s v="Office"/>
    <m/>
    <n v="120000"/>
    <n v="1080743"/>
    <x v="5"/>
    <s v="Rufford"/>
    <s v="RENS-12"/>
    <s v="OUI"/>
  </r>
  <r>
    <s v="Fevrier"/>
    <d v="2017-02-04T00:00:00"/>
    <s v="Drap x 1"/>
    <s v="Chambre de Rens"/>
    <s v="Office materials"/>
    <s v="Office"/>
    <m/>
    <n v="6000"/>
    <n v="1074743"/>
    <x v="5"/>
    <s v="Rufford"/>
    <s v="RENS-13"/>
    <s v="OUI"/>
  </r>
  <r>
    <s v="Fevrier"/>
    <d v="2017-02-04T00:00:00"/>
    <s v="Rideau x 2"/>
    <s v="Chambre de Rens"/>
    <s v="Office materials"/>
    <s v="Office"/>
    <m/>
    <n v="6000"/>
    <n v="1068743"/>
    <x v="5"/>
    <s v="Rufford"/>
    <s v="RENS-13"/>
    <s v="OUI"/>
  </r>
  <r>
    <s v="Fevrier"/>
    <d v="2017-02-04T00:00:00"/>
    <s v="Hebergement"/>
    <s v="Hebergement de E8 x 3 nuite"/>
    <s v="Travel subsistence"/>
    <s v="Management"/>
    <m/>
    <n v="30000"/>
    <n v="1038743"/>
    <x v="5"/>
    <s v="Rufford"/>
    <s v="RENS-14"/>
    <s v="OUI"/>
  </r>
  <r>
    <s v="Fevrier"/>
    <d v="2017-02-04T00:00:00"/>
    <s v="Poubelle"/>
    <s v="x1"/>
    <s v="Office materials"/>
    <s v="Management"/>
    <m/>
    <n v="1700"/>
    <n v="1037043"/>
    <x v="5"/>
    <s v="Rufford"/>
    <s v="RENS-r"/>
    <s v="NON"/>
  </r>
  <r>
    <s v="Fevrier"/>
    <d v="2017-02-04T00:00:00"/>
    <s v="Local transport"/>
    <s v="Frais de transport des tables au bureau par un Taxi"/>
    <s v="Transport"/>
    <s v="Management"/>
    <m/>
    <n v="5000"/>
    <n v="1032043"/>
    <x v="5"/>
    <s v="Rufford"/>
    <s v="RENS-r"/>
    <s v="OUI"/>
  </r>
  <r>
    <s v="Fevrier"/>
    <d v="2017-02-04T00:00:00"/>
    <s v="Nourriture"/>
    <s v="Nourriture de E8 pour son sejour a Lome"/>
    <s v="Travel subsistence"/>
    <s v="Investigation"/>
    <m/>
    <n v="10000"/>
    <n v="1022043"/>
    <x v="1"/>
    <s v="Rufford"/>
    <s v="E8-r"/>
    <s v="OUI"/>
  </r>
  <r>
    <s v="Fevrier"/>
    <d v="2017-02-04T00:00:00"/>
    <s v="Local transport"/>
    <s v="Deplacement inter urbain ville de lome pour E8"/>
    <s v="Transport"/>
    <s v="Investigation"/>
    <m/>
    <n v="2000"/>
    <n v="1020043"/>
    <x v="1"/>
    <s v="Rufford"/>
    <s v="E8-r"/>
    <s v="OUI"/>
  </r>
  <r>
    <s v="Fevrier"/>
    <d v="2017-02-05T00:00:00"/>
    <s v="Nourriture"/>
    <s v="Nourriture de E8 pour son sejour a Lome"/>
    <s v="Travel subsistence"/>
    <s v="Investigation"/>
    <m/>
    <n v="10000"/>
    <n v="1010043"/>
    <x v="1"/>
    <s v="Rufford"/>
    <s v="E8-r"/>
    <s v="OUI"/>
  </r>
  <r>
    <s v="Fevrier"/>
    <d v="2017-02-05T00:00:00"/>
    <s v="Local transport"/>
    <s v="Deplacement inter urbain ville de lome pour E8"/>
    <s v="Transport"/>
    <s v="Investigation"/>
    <m/>
    <n v="2000"/>
    <n v="1008043"/>
    <x v="1"/>
    <s v="Rufford"/>
    <s v="E8-r"/>
    <s v="OUI"/>
  </r>
  <r>
    <s v="Fevrier"/>
    <d v="2017-02-06T00:00:00"/>
    <s v="Western Union"/>
    <m/>
    <m/>
    <m/>
    <n v="1311914"/>
    <m/>
    <n v="2319957"/>
    <x v="0"/>
    <s v="Rufford"/>
    <m/>
    <s v="OUI"/>
  </r>
  <r>
    <s v="Fevrier"/>
    <d v="2017-02-06T00:00:00"/>
    <s v="Photocopie "/>
    <s v="Fiche de mission des enqueteurs x 400"/>
    <s v="Office materials"/>
    <s v="Office"/>
    <m/>
    <n v="4000"/>
    <n v="2315957"/>
    <x v="9"/>
    <s v="Rufford"/>
    <s v="I60-1"/>
    <s v="OUI"/>
  </r>
  <r>
    <s v="Fevrier"/>
    <d v="2017-02-06T00:00:00"/>
    <s v="Local transport"/>
    <s v="Aller retour Western union pour retrait de fond"/>
    <s v="Transport"/>
    <s v="Management"/>
    <m/>
    <n v="300"/>
    <n v="2315657"/>
    <x v="5"/>
    <s v="Rufford"/>
    <s v="RENS-r"/>
    <s v="OUI"/>
  </r>
  <r>
    <s v="Fevrier"/>
    <d v="2017-02-06T00:00:00"/>
    <s v="Local transport "/>
    <s v="Deplacement Maison-Bureau-Maison"/>
    <s v="Transport"/>
    <s v="Legal"/>
    <m/>
    <n v="1000"/>
    <n v="2314657"/>
    <x v="3"/>
    <s v="Rufford"/>
    <s v="DARIUS-r"/>
    <s v="OUI"/>
  </r>
  <r>
    <s v="Fevrier"/>
    <d v="2017-02-06T00:00:00"/>
    <s v="Telephone"/>
    <s v="5x 1000, 1x 2000"/>
    <s v="Telephone"/>
    <s v="Office"/>
    <m/>
    <n v="7000"/>
    <n v="2307657"/>
    <x v="10"/>
    <s v="Rufford"/>
    <s v="DAVID-1"/>
    <s v="OUI"/>
  </r>
  <r>
    <s v="Fevrier"/>
    <d v="2017-02-06T00:00:00"/>
    <s v="Local transport "/>
    <s v="Aller retour Boutique  pour achat de credit"/>
    <s v="Transport"/>
    <s v="Office"/>
    <m/>
    <n v="600"/>
    <n v="2307057"/>
    <x v="10"/>
    <s v="Rufford"/>
    <s v="DAVID-r"/>
    <s v="OUI"/>
  </r>
  <r>
    <s v="Fevrier"/>
    <d v="2017-02-06T00:00:00"/>
    <s v="Local transport"/>
    <s v="Deplacement Maison-Bureau-Maison"/>
    <s v="Transport"/>
    <s v="Legal"/>
    <m/>
    <n v="1000"/>
    <n v="2306057"/>
    <x v="2"/>
    <s v="Rufford"/>
    <s v="FIDAR-r"/>
    <s v="OUI"/>
  </r>
  <r>
    <s v="Fevrier"/>
    <d v="2017-02-06T00:00:00"/>
    <s v="Local transport "/>
    <s v="Mission No4: Aller retour Aflao"/>
    <s v="Transport"/>
    <s v="Investigation"/>
    <m/>
    <n v="2400"/>
    <n v="2303657"/>
    <x v="6"/>
    <s v="Rufford"/>
    <s v="I26-r"/>
    <s v="OUI"/>
  </r>
  <r>
    <s v="Fevrier"/>
    <d v="2017-02-06T00:00:00"/>
    <s v="2x Boisson"/>
    <s v="Mission No4 "/>
    <s v="Trust building"/>
    <s v="Investigation"/>
    <m/>
    <n v="1100"/>
    <n v="2302557"/>
    <x v="6"/>
    <s v="Rufford"/>
    <s v="I26-r"/>
    <s v="OUI"/>
  </r>
  <r>
    <s v="Fevrier"/>
    <d v="2017-02-06T00:00:00"/>
    <s v="Local transport "/>
    <s v="Mission No4: Aller -Nyekonakpoe"/>
    <s v="Transport"/>
    <s v="Investigation"/>
    <m/>
    <n v="800"/>
    <n v="2301757"/>
    <x v="7"/>
    <s v="Rufford"/>
    <s v="I48-r"/>
    <s v="OUI"/>
  </r>
  <r>
    <s v="Fevrier"/>
    <d v="2017-02-06T00:00:00"/>
    <s v="Local transport "/>
    <s v="Mission No4: Nyekonakpoe -Sarakawa"/>
    <s v="Transport"/>
    <s v="Investigation"/>
    <m/>
    <n v="500"/>
    <n v="2301257"/>
    <x v="7"/>
    <s v="Rufford"/>
    <s v="I48-r"/>
    <s v="OUI"/>
  </r>
  <r>
    <s v="Fevrier"/>
    <d v="2017-02-06T00:00:00"/>
    <s v="Local transport "/>
    <s v="Mission No4: Sarakawa-Retour"/>
    <s v="Transport"/>
    <s v="Investigation"/>
    <m/>
    <n v="1200"/>
    <n v="2300057"/>
    <x v="7"/>
    <s v="Rufford"/>
    <s v="I48-r"/>
    <s v="OUI"/>
  </r>
  <r>
    <s v="Fevrier"/>
    <d v="2017-02-06T00:00:00"/>
    <s v="2x Boisson"/>
    <s v="Mission No4"/>
    <s v="Trust building"/>
    <s v="Investigation"/>
    <m/>
    <n v="1100"/>
    <n v="2298957"/>
    <x v="7"/>
    <s v="Rufford"/>
    <s v="I48-r"/>
    <s v="OUI"/>
  </r>
  <r>
    <s v="Fevrier"/>
    <d v="2017-02-06T00:00:00"/>
    <s v="Carburant moto"/>
    <s v="Pour deplacement de mensah"/>
    <s v="Transport"/>
    <s v="Management"/>
    <m/>
    <n v="5000"/>
    <n v="2293957"/>
    <x v="8"/>
    <s v="Rufford"/>
    <s v="MENSAH-2"/>
    <s v="OUI"/>
  </r>
  <r>
    <s v="Fevrier"/>
    <d v="2017-02-06T00:00:00"/>
    <s v="Impression "/>
    <s v="x 52"/>
    <s v="Office materials"/>
    <s v="Office"/>
    <m/>
    <n v="2600"/>
    <n v="2291357"/>
    <x v="8"/>
    <s v="Rufford"/>
    <s v="MENSAH-3"/>
    <s v="OUI"/>
  </r>
  <r>
    <s v="Fevrier"/>
    <d v="2017-02-06T00:00:00"/>
    <s v="Local transport"/>
    <s v="Deplacement Maison-Bureau-Maison"/>
    <s v="Transport"/>
    <s v="Legal"/>
    <m/>
    <n v="1000"/>
    <n v="2290357"/>
    <x v="4"/>
    <s v="Rufford"/>
    <s v="NICOLE-r"/>
    <s v="OUI"/>
  </r>
  <r>
    <s v="Fevrier"/>
    <d v="2017-02-07T00:00:00"/>
    <s v="Local transport "/>
    <s v="Aller retour Council of Magistrat"/>
    <s v="Transport"/>
    <s v="Management"/>
    <m/>
    <n v="1200"/>
    <n v="2289157"/>
    <x v="5"/>
    <s v="Rufford"/>
    <s v="RENS-r"/>
    <s v="OUI"/>
  </r>
  <r>
    <s v="Fevrier"/>
    <d v="2017-02-07T00:00:00"/>
    <s v="Local transport  "/>
    <s v="Aller retour Ministere"/>
    <s v="Transport"/>
    <s v="Management"/>
    <m/>
    <n v="1000"/>
    <n v="2288157"/>
    <x v="5"/>
    <s v="Rufford"/>
    <s v="RENS-r"/>
    <s v="OUI"/>
  </r>
  <r>
    <s v="Fevrier"/>
    <d v="2017-02-07T00:00:00"/>
    <s v="Enregistrement EAGLE"/>
    <s v="Au Ministere pour obtention du recipicé"/>
    <s v="Office materials"/>
    <s v="Management"/>
    <m/>
    <n v="150000"/>
    <n v="2138157"/>
    <x v="5"/>
    <s v="Rufford"/>
    <s v="RENS-15"/>
    <s v="OUI"/>
  </r>
  <r>
    <s v="Fevrier"/>
    <d v="2017-02-07T00:00:00"/>
    <s v="Traduction des documents"/>
    <s v="pour constitution du dossier EAGLE-Togo"/>
    <s v="Office materials"/>
    <s v="Office"/>
    <m/>
    <n v="130000"/>
    <n v="2008157"/>
    <x v="5"/>
    <s v="Rufford"/>
    <s v="RENS-16"/>
    <s v="OUI"/>
  </r>
  <r>
    <s v="Fevrier"/>
    <d v="2017-02-07T00:00:00"/>
    <s v="Local transport"/>
    <s v="Deplacement Maison-Bureau-Maison"/>
    <s v="Transport"/>
    <s v="Legal"/>
    <m/>
    <n v="1000"/>
    <n v="2007157"/>
    <x v="3"/>
    <s v="Rufford"/>
    <s v="DARIUS-r"/>
    <s v="OUI"/>
  </r>
  <r>
    <s v="Fevrier"/>
    <d v="2017-02-07T00:00:00"/>
    <s v="Local transport"/>
    <s v="2x Aller retour bureau -Ecobank Pour ouverture de compte"/>
    <s v="Transport"/>
    <s v="Office"/>
    <m/>
    <n v="1600"/>
    <n v="2005557"/>
    <x v="10"/>
    <s v="Rufford"/>
    <s v="DAVID-r"/>
    <s v="OUI"/>
  </r>
  <r>
    <s v="Fevrier"/>
    <d v="2017-02-07T00:00:00"/>
    <s v="Depot sur le compte"/>
    <s v="Depot initiale sur le compte de Ecobank"/>
    <s v="Bank Fees"/>
    <s v="Office"/>
    <m/>
    <m/>
    <n v="2005557"/>
    <x v="10"/>
    <s v="Rufford"/>
    <s v="DAVID-2"/>
    <s v="OUI"/>
  </r>
  <r>
    <s v="Fevrier"/>
    <d v="2017-02-07T00:00:00"/>
    <s v="Local transport"/>
    <s v="Deplacement Maison-Bureau-Maison"/>
    <s v="Transport"/>
    <s v="Legal"/>
    <m/>
    <n v="1000"/>
    <n v="2004557"/>
    <x v="2"/>
    <s v="Rufford"/>
    <s v="FIDAR-r"/>
    <s v="OUI"/>
  </r>
  <r>
    <s v="Fevrier"/>
    <d v="2017-02-07T00:00:00"/>
    <s v="Local transport"/>
    <s v="Deplacement Maison-Bureau-Maison"/>
    <s v="Transport"/>
    <s v="Legal"/>
    <m/>
    <n v="1000"/>
    <n v="2003557"/>
    <x v="4"/>
    <s v="Rufford"/>
    <s v="NICOLE-r"/>
    <s v="OUI"/>
  </r>
  <r>
    <s v="Fevrier"/>
    <d v="2017-02-07T00:00:00"/>
    <s v="Local transport"/>
    <s v="Maison station Pour mission "/>
    <s v="Transport"/>
    <s v="Investigation"/>
    <m/>
    <n v="500"/>
    <n v="2003057"/>
    <x v="9"/>
    <s v="Rufford"/>
    <s v="I60-r"/>
    <s v="OUI"/>
  </r>
  <r>
    <s v="Fevrier"/>
    <d v="2017-02-07T00:00:00"/>
    <s v="Inter city"/>
    <s v="Mission No2: Lome- Bafilo"/>
    <s v="Transport"/>
    <s v="Investigation"/>
    <m/>
    <n v="5500"/>
    <n v="1997557"/>
    <x v="9"/>
    <s v="Rufford"/>
    <s v="I60-2"/>
    <s v="OUI"/>
  </r>
  <r>
    <s v="Fevrier"/>
    <d v="2017-02-07T00:00:00"/>
    <s v="Local transport "/>
    <s v="Mission No2: inter urbain"/>
    <s v="Transport"/>
    <s v="Investigation"/>
    <m/>
    <n v="2000"/>
    <n v="1995557"/>
    <x v="9"/>
    <s v="Rufford"/>
    <s v="I60-r"/>
    <s v="OUI"/>
  </r>
  <r>
    <s v="Fevrier"/>
    <d v="2017-02-07T00:00:00"/>
    <s v="Hebergement"/>
    <s v="Mission No2: 1x nuite"/>
    <s v="Travel subsistence"/>
    <s v="Investigation"/>
    <m/>
    <n v="5000"/>
    <n v="1990557"/>
    <x v="9"/>
    <s v="Rufford"/>
    <s v="I60-3"/>
    <s v="OUI"/>
  </r>
  <r>
    <s v="Fevrier"/>
    <d v="2017-02-07T00:00:00"/>
    <s v="Nourriture"/>
    <s v="Mission No2"/>
    <s v="Travel subsistence"/>
    <s v="Investigation"/>
    <m/>
    <n v="3000"/>
    <n v="1987557"/>
    <x v="9"/>
    <s v="Rufford"/>
    <s v="I60-r"/>
    <s v="OUI"/>
  </r>
  <r>
    <s v="Fevrier"/>
    <d v="2017-02-07T00:00:00"/>
    <s v="Boisson x3"/>
    <s v="Mission No2: (avec boisson local 500 fr)"/>
    <s v="Trust building"/>
    <s v="Investigation"/>
    <m/>
    <n v="2000"/>
    <n v="1985557"/>
    <x v="9"/>
    <s v="Rufford"/>
    <s v="I60-r"/>
    <s v="OUI"/>
  </r>
  <r>
    <s v="Fevrier"/>
    <d v="2017-02-07T00:00:00"/>
    <s v="Local transport "/>
    <s v="Aller retour banque"/>
    <s v="Transport"/>
    <s v="Office"/>
    <m/>
    <n v="800"/>
    <n v="1984757"/>
    <x v="10"/>
    <s v="Rufford"/>
    <s v="DAVID-r"/>
    <s v="OUI"/>
  </r>
  <r>
    <s v="Fevrier"/>
    <d v="2017-02-07T00:00:00"/>
    <s v="Local transport"/>
    <s v="Mission No5: Maison station"/>
    <s v="Transport"/>
    <s v="Investigation"/>
    <m/>
    <n v="500"/>
    <n v="1984257"/>
    <x v="6"/>
    <s v="Rufford"/>
    <s v="I26-r"/>
    <s v="OUI"/>
  </r>
  <r>
    <s v="Fevrier"/>
    <d v="2017-02-07T00:00:00"/>
    <s v="Inter city"/>
    <s v="Mission No5:  Lome -Atakpame"/>
    <s v="Transport"/>
    <s v="Investigation"/>
    <m/>
    <n v="2600"/>
    <n v="1981657"/>
    <x v="6"/>
    <s v="Rufford"/>
    <s v="I26-1"/>
    <s v="OUI"/>
  </r>
  <r>
    <s v="Fevrier"/>
    <d v="2017-02-07T00:00:00"/>
    <s v="Local transport "/>
    <s v="Mission No5: Inter urbain Atakpame"/>
    <s v="Transport"/>
    <s v="Investigation"/>
    <m/>
    <n v="2000"/>
    <n v="1979657"/>
    <x v="6"/>
    <s v="Rufford"/>
    <s v="I26-r"/>
    <s v="OUI"/>
  </r>
  <r>
    <s v="Fevrier"/>
    <d v="2017-02-07T00:00:00"/>
    <s v="Boissonx3"/>
    <s v="Mission No5: (avec boisson local 500 fr)"/>
    <s v="Trust building"/>
    <s v="Investigation"/>
    <m/>
    <n v="2000"/>
    <n v="1977657"/>
    <x v="6"/>
    <s v="Rufford"/>
    <s v="I26-r"/>
    <s v="OUI"/>
  </r>
  <r>
    <s v="Fevrier"/>
    <d v="2017-02-07T00:00:00"/>
    <s v="Nourriture"/>
    <s v="Mission No5"/>
    <s v="Travel subsistence"/>
    <s v="Investigation"/>
    <m/>
    <n v="3000"/>
    <n v="1974657"/>
    <x v="6"/>
    <s v="Rufford"/>
    <s v="I26-r"/>
    <s v="OUI"/>
  </r>
  <r>
    <s v="Fevrier"/>
    <d v="2017-02-07T00:00:00"/>
    <s v="Hebergement"/>
    <s v="Mission No5: 1 x nuite"/>
    <s v="Travel subsistence"/>
    <s v="Investigation"/>
    <m/>
    <n v="5000"/>
    <n v="1969657"/>
    <x v="6"/>
    <s v="Rufford"/>
    <s v="I26-2"/>
    <s v="OUI"/>
  </r>
  <r>
    <s v="Fevrier"/>
    <d v="2017-02-07T00:00:00"/>
    <s v="Local transport "/>
    <s v="Mission No5: Maison station "/>
    <s v="Transport"/>
    <s v="Investigation"/>
    <m/>
    <n v="500"/>
    <n v="1969157"/>
    <x v="7"/>
    <s v="Rufford"/>
    <s v="I48-r"/>
    <s v="OUI"/>
  </r>
  <r>
    <s v="Fevrier"/>
    <d v="2017-02-07T00:00:00"/>
    <s v="Inter city"/>
    <s v="Mission No5: Lome -Kara"/>
    <s v="Transport"/>
    <s v="Investigation"/>
    <m/>
    <n v="5700"/>
    <n v="1963457"/>
    <x v="7"/>
    <s v="Rufford"/>
    <s v="I48-1"/>
    <s v="OUI"/>
  </r>
  <r>
    <s v="Fevrier"/>
    <d v="2017-02-07T00:00:00"/>
    <s v="Hebergement"/>
    <s v="Mission No5: 1 x nuite"/>
    <s v="Travel subsistence"/>
    <s v="Investigation"/>
    <m/>
    <n v="5000"/>
    <n v="1958457"/>
    <x v="7"/>
    <s v="Rufford"/>
    <s v="I48-2"/>
    <s v="OUI"/>
  </r>
  <r>
    <s v="Fevrier"/>
    <d v="2017-02-07T00:00:00"/>
    <s v="Nourriture"/>
    <s v="Mission No5"/>
    <s v="Travel subsistence"/>
    <s v="Investigation"/>
    <m/>
    <n v="3000"/>
    <n v="1955457"/>
    <x v="7"/>
    <s v="Rufford"/>
    <s v="I48-r"/>
    <s v="OUI"/>
  </r>
  <r>
    <s v="Fevrier"/>
    <d v="2017-02-08T00:00:00"/>
    <s v="SODIGAZ "/>
    <s v="Bouteil de gaz pour cuisine du bureau"/>
    <s v="Equipement"/>
    <s v="Office"/>
    <m/>
    <n v="40000"/>
    <n v="1915457"/>
    <x v="5"/>
    <s v="Rufford"/>
    <s v="RENS-17"/>
    <s v="OUI"/>
  </r>
  <r>
    <s v="Fevrier"/>
    <d v="2017-02-08T00:00:00"/>
    <s v="1x cable du gaz"/>
    <s v="Pour cuisine du bureau"/>
    <s v="Equipement"/>
    <s v="Office"/>
    <m/>
    <n v="3000"/>
    <n v="1912457"/>
    <x v="5"/>
    <s v="Rufford"/>
    <s v="RENS-17"/>
    <s v="OUI"/>
  </r>
  <r>
    <s v="Fevrier"/>
    <d v="2017-02-08T00:00:00"/>
    <s v="Local transport"/>
    <s v="Deplacement Maison-Bureau-Maison"/>
    <s v="Transport"/>
    <s v="Legal"/>
    <m/>
    <n v="1000"/>
    <n v="1911457"/>
    <x v="3"/>
    <s v="Rufford"/>
    <s v="DARIUS-r"/>
    <s v="OUI"/>
  </r>
  <r>
    <s v="Fevrier"/>
    <d v="2017-02-08T00:00:00"/>
    <s v="Local transport"/>
    <s v="Deplacement Maison-Bureau-Maison"/>
    <s v="Transport"/>
    <s v="Legal"/>
    <m/>
    <n v="1000"/>
    <n v="1910457"/>
    <x v="2"/>
    <s v="Rufford"/>
    <s v="FIDAR-r"/>
    <s v="OUI"/>
  </r>
  <r>
    <s v="Fevrier"/>
    <d v="2017-02-08T00:00:00"/>
    <s v="1x coffre fort"/>
    <m/>
    <s v="Equipement"/>
    <s v="Office"/>
    <m/>
    <n v="92000"/>
    <n v="1818457"/>
    <x v="8"/>
    <s v="Rufford"/>
    <s v="MENSAH-4"/>
    <s v="OUI"/>
  </r>
  <r>
    <s v="Fevrier"/>
    <d v="2017-02-08T00:00:00"/>
    <s v="1x ballaie chiffon"/>
    <s v="Pour bureau "/>
    <s v="Office materials"/>
    <s v="Office"/>
    <m/>
    <n v="1500"/>
    <n v="1816957"/>
    <x v="8"/>
    <s v="Rufford"/>
    <s v="MENSAH-5"/>
    <s v="OUI"/>
  </r>
  <r>
    <s v="Fevrier"/>
    <d v="2017-02-08T00:00:00"/>
    <s v="1x balaie simple"/>
    <s v="Pour bureau "/>
    <s v="Office materials"/>
    <s v="Office"/>
    <m/>
    <n v="1500"/>
    <n v="1815457"/>
    <x v="8"/>
    <s v="Rufford"/>
    <s v="MENSAH-5"/>
    <s v="OUI"/>
  </r>
  <r>
    <s v="Fevrier"/>
    <d v="2017-02-08T00:00:00"/>
    <s v="1x seau en plastique"/>
    <s v="Pour bureau "/>
    <s v="Office materials"/>
    <s v="Office"/>
    <m/>
    <n v="1000"/>
    <n v="1814457"/>
    <x v="8"/>
    <s v="Rufford"/>
    <s v="MENSAH-r"/>
    <s v="OUI"/>
  </r>
  <r>
    <s v="Fevrier"/>
    <d v="2017-02-08T00:00:00"/>
    <s v="5 x chiffons"/>
    <s v="Pour bureau "/>
    <s v="Office materials"/>
    <s v="Office"/>
    <m/>
    <n v="500"/>
    <n v="1813957"/>
    <x v="8"/>
    <s v="Rufford"/>
    <s v="MENSAH-r"/>
    <s v="OUI"/>
  </r>
  <r>
    <s v="Fevrier"/>
    <d v="2017-02-08T00:00:00"/>
    <s v="2x  serpieres"/>
    <s v="Pour bureau "/>
    <s v="Office materials"/>
    <s v="Office"/>
    <m/>
    <n v="2000"/>
    <n v="1811957"/>
    <x v="8"/>
    <s v="Rufford"/>
    <s v="MENSAH-r"/>
    <s v="OUI"/>
  </r>
  <r>
    <s v="Fevrier"/>
    <d v="2017-02-08T00:00:00"/>
    <s v="1 x seau couvert"/>
    <s v="Pour bureau "/>
    <s v="Office materials"/>
    <s v="Office"/>
    <m/>
    <n v="7000"/>
    <n v="1804957"/>
    <x v="8"/>
    <s v="Rufford"/>
    <s v="MENSAH-5"/>
    <s v="OUI"/>
  </r>
  <r>
    <s v="Fevrier"/>
    <d v="2017-02-08T00:00:00"/>
    <s v="1 x netoye pied"/>
    <s v="Pour bureau "/>
    <s v="Office materials"/>
    <s v="Office"/>
    <m/>
    <n v="2500"/>
    <n v="1802457"/>
    <x v="8"/>
    <s v="Rufford"/>
    <s v="MENSAH-5"/>
    <s v="OUI"/>
  </r>
  <r>
    <s v="Fevrier"/>
    <d v="2017-02-08T00:00:00"/>
    <s v="Local transport"/>
    <s v="Bureau- Ramco Pour achat des outils de bureau"/>
    <s v="Transport"/>
    <s v="Management"/>
    <m/>
    <n v="500"/>
    <n v="1801957"/>
    <x v="8"/>
    <s v="Rufford"/>
    <s v="MENSAH-r"/>
    <s v="OUI"/>
  </r>
  <r>
    <s v="Fevrier"/>
    <d v="2017-02-08T00:00:00"/>
    <s v="Local transport"/>
    <s v="Ramco-TMB pour achat du coffre"/>
    <s v="Transport"/>
    <s v="Management"/>
    <m/>
    <n v="300"/>
    <n v="1801657"/>
    <x v="8"/>
    <s v="Rufford"/>
    <s v="MENSAH-r"/>
    <s v="OUI"/>
  </r>
  <r>
    <s v="Fevrier"/>
    <d v="2017-02-08T00:00:00"/>
    <s v="Local transport"/>
    <s v="TMB-Tresor pour achat des outils de bureau"/>
    <s v="Transport"/>
    <s v="Management"/>
    <m/>
    <n v="300"/>
    <n v="1801357"/>
    <x v="8"/>
    <s v="Rufford"/>
    <s v="MENSAH-r"/>
    <s v="OUI"/>
  </r>
  <r>
    <s v="Fevrier"/>
    <d v="2017-02-08T00:00:00"/>
    <s v="Local transport"/>
    <s v="Taxi tresor -Bureau avec les materiels achetes"/>
    <s v="Transport"/>
    <s v="Management"/>
    <m/>
    <n v="2500"/>
    <n v="1798857"/>
    <x v="8"/>
    <s v="Rufford"/>
    <s v="MENSAH-r"/>
    <s v="OUI"/>
  </r>
  <r>
    <s v="Fevrier"/>
    <d v="2017-02-08T00:00:00"/>
    <s v="Local transport"/>
    <s v="Deplacement Maison-Bureau-Maison"/>
    <s v="Transport"/>
    <s v="Legal"/>
    <m/>
    <n v="1000"/>
    <e v="#REF!"/>
    <x v="4"/>
    <s v="Rufford"/>
    <s v="NICOLE-r"/>
    <s v="OUI"/>
  </r>
  <r>
    <s v="Fevrier"/>
    <d v="2017-02-08T00:00:00"/>
    <s v="Local transport "/>
    <s v="Mission No2: inter urbain"/>
    <s v="Transport"/>
    <s v="Investigation"/>
    <m/>
    <n v="2000"/>
    <e v="#REF!"/>
    <x v="9"/>
    <s v="Rufford"/>
    <s v="I60-r"/>
    <s v="OUI"/>
  </r>
  <r>
    <s v="Fevrier"/>
    <d v="2017-02-08T00:00:00"/>
    <s v="Hebergement"/>
    <s v="Mission No2: 1x nuite"/>
    <s v="Travel subsistence"/>
    <s v="Investigation"/>
    <m/>
    <n v="5000"/>
    <e v="#REF!"/>
    <x v="9"/>
    <s v="Rufford"/>
    <s v="I60-3"/>
    <s v="OUI"/>
  </r>
  <r>
    <s v="Fevrier"/>
    <d v="2017-02-08T00:00:00"/>
    <s v="Nourriture"/>
    <s v="Mission No2"/>
    <s v="Travel subsistence"/>
    <s v="Investigation"/>
    <m/>
    <n v="3000"/>
    <e v="#REF!"/>
    <x v="9"/>
    <s v="Rufford"/>
    <s v="I60-r"/>
    <s v="OUI"/>
  </r>
  <r>
    <s v="Fevrier"/>
    <d v="2017-02-08T00:00:00"/>
    <s v="Boissonx3"/>
    <s v="Mission No2: ( avec boisson local 500 fr)"/>
    <s v="Trust building"/>
    <s v="Investigation"/>
    <m/>
    <n v="2000"/>
    <e v="#REF!"/>
    <x v="9"/>
    <s v="Rufford"/>
    <s v="I60-r"/>
    <s v="OUI"/>
  </r>
  <r>
    <s v="Fevrier"/>
    <d v="2017-02-08T00:00:00"/>
    <s v="Batterie "/>
    <s v="pour coffre fort"/>
    <s v="Office materials"/>
    <s v="Management"/>
    <m/>
    <n v="3200"/>
    <e v="#REF!"/>
    <x v="5"/>
    <s v="Rufford"/>
    <s v="RENS-r"/>
    <s v="NON"/>
  </r>
  <r>
    <s v="Fevrier"/>
    <d v="2017-02-08T00:00:00"/>
    <s v="Local transport "/>
    <s v="Bureau-Avedji pour signature de Bakenou pour la creation du compte"/>
    <s v="Transport"/>
    <s v="Office"/>
    <m/>
    <n v="400"/>
    <e v="#REF!"/>
    <x v="10"/>
    <s v="Rufford"/>
    <s v="DAVID-r"/>
    <s v="OUI"/>
  </r>
  <r>
    <s v="Fevrier"/>
    <d v="2017-02-08T00:00:00"/>
    <s v="Local transport"/>
    <s v="Avedji-Ecobank"/>
    <s v="Transport"/>
    <s v="Office"/>
    <m/>
    <n v="600"/>
    <e v="#REF!"/>
    <x v="10"/>
    <s v="Rufford"/>
    <s v="DAVID-r"/>
    <s v="OUI"/>
  </r>
  <r>
    <s v="Fevrier"/>
    <d v="2017-02-08T00:00:00"/>
    <s v="Local transport "/>
    <s v="Ecobank-Bureau"/>
    <s v="Transport"/>
    <s v="Office"/>
    <m/>
    <n v="400"/>
    <e v="#REF!"/>
    <x v="10"/>
    <s v="Rufford"/>
    <s v="DAVID-r"/>
    <s v="OUI"/>
  </r>
  <r>
    <s v="Fevrier"/>
    <d v="2017-02-08T00:00:00"/>
    <s v="Local transport  "/>
    <s v="Aller retour Boutique  pour achat de credit"/>
    <s v="Transport"/>
    <s v="Office"/>
    <m/>
    <n v="600"/>
    <e v="#REF!"/>
    <x v="10"/>
    <s v="Rufford"/>
    <s v="DAVID-r"/>
    <s v="OUI"/>
  </r>
  <r>
    <s v="Fevrier"/>
    <d v="2017-02-08T00:00:00"/>
    <s v="Telephone"/>
    <s v="5x 2000"/>
    <s v="Telephone"/>
    <s v="Office"/>
    <m/>
    <n v="10000"/>
    <e v="#REF!"/>
    <x v="10"/>
    <s v="Rufford"/>
    <s v="DAVID-3"/>
    <s v="OUI"/>
  </r>
  <r>
    <s v="Fevrier"/>
    <d v="2017-02-08T00:00:00"/>
    <s v="Local transport "/>
    <s v="Mission No5: Aller retour Atakpame- Nangbeto"/>
    <s v="Transport"/>
    <s v="Investigation"/>
    <m/>
    <n v="3000"/>
    <e v="#REF!"/>
    <x v="6"/>
    <s v="Rufford"/>
    <s v="I26-r"/>
    <s v="OUI"/>
  </r>
  <r>
    <s v="Fevrier"/>
    <d v="2017-02-08T00:00:00"/>
    <s v="Boissonx3"/>
    <s v="Mission No5:( avec boisson local 500 fr)"/>
    <s v="Trust building"/>
    <s v="Investigation"/>
    <m/>
    <n v="2000"/>
    <e v="#REF!"/>
    <x v="6"/>
    <s v="Rufford"/>
    <s v="I26-r"/>
    <s v="OUI"/>
  </r>
  <r>
    <s v="Fevrier"/>
    <d v="2017-02-08T00:00:00"/>
    <s v="Nourriture"/>
    <s v="Mission No5"/>
    <s v="Travel subsistence"/>
    <s v="Investigation"/>
    <m/>
    <n v="3000"/>
    <e v="#REF!"/>
    <x v="6"/>
    <s v="Rufford"/>
    <s v="I26-r"/>
    <s v="OUI"/>
  </r>
  <r>
    <s v="Fevrier"/>
    <d v="2017-02-08T00:00:00"/>
    <s v="Hebergement"/>
    <s v="Mission No5: 1 x nuite"/>
    <s v="Travel subsistence"/>
    <s v="Investigation"/>
    <m/>
    <n v="5000"/>
    <e v="#REF!"/>
    <x v="6"/>
    <s v="Rufford"/>
    <s v="I26-2"/>
    <s v="OUI"/>
  </r>
  <r>
    <s v="Fevrier"/>
    <d v="2017-02-08T00:00:00"/>
    <s v="Inter city"/>
    <s v="Mission No5: Kara- Bassar"/>
    <s v="Transport"/>
    <s v="Investigation"/>
    <m/>
    <n v="1650"/>
    <e v="#REF!"/>
    <x v="7"/>
    <s v="Rufford"/>
    <s v="I48-r"/>
    <s v="OUI"/>
  </r>
  <r>
    <s v="Fevrier"/>
    <d v="2017-02-08T00:00:00"/>
    <s v="Local transport "/>
    <s v="Mission No5: inter urbain  "/>
    <s v="Transport"/>
    <s v="Investigation"/>
    <m/>
    <n v="2000"/>
    <e v="#REF!"/>
    <x v="7"/>
    <s v="Rufford"/>
    <s v="I48-r"/>
    <s v="OUI"/>
  </r>
  <r>
    <s v="Fevrier"/>
    <d v="2017-02-08T00:00:00"/>
    <s v="Boissonx3"/>
    <s v="Mission No5: (Avec boisson local 500 fr)"/>
    <s v="Trust building"/>
    <s v="Investigation"/>
    <m/>
    <n v="2000"/>
    <e v="#REF!"/>
    <x v="7"/>
    <s v="Rufford"/>
    <s v="I48-r"/>
    <s v="OUI"/>
  </r>
  <r>
    <s v="Fevrier"/>
    <d v="2017-02-08T00:00:00"/>
    <s v="Hebergement"/>
    <s v="Mission No5: 1 x nuite"/>
    <s v="Travel subsistence"/>
    <s v="Investigation"/>
    <m/>
    <n v="5000"/>
    <e v="#REF!"/>
    <x v="7"/>
    <s v="Rufford"/>
    <s v="I48-2"/>
    <s v="OUI"/>
  </r>
  <r>
    <s v="Fevrier"/>
    <d v="2017-02-08T00:00:00"/>
    <s v="Nourriture"/>
    <s v="Mission No5"/>
    <s v="Travel subsistence"/>
    <s v="Investigation"/>
    <m/>
    <n v="3000"/>
    <e v="#REF!"/>
    <x v="7"/>
    <s v="Rufford"/>
    <s v="I48-r"/>
    <s v="OUI"/>
  </r>
  <r>
    <s v="Fevrier"/>
    <d v="2017-02-09T00:00:00"/>
    <s v="Impression"/>
    <s v="x 6"/>
    <s v="Office materials"/>
    <s v="Management"/>
    <m/>
    <n v="300"/>
    <e v="#REF!"/>
    <x v="5"/>
    <s v="Rufford"/>
    <s v="RENS-18"/>
    <s v="OUI"/>
  </r>
  <r>
    <s v="Fevrier"/>
    <d v="2017-02-09T00:00:00"/>
    <s v="Local transport"/>
    <s v="Deplacement Maison-Bureau-Maison"/>
    <s v="Transport"/>
    <s v="Legal"/>
    <m/>
    <n v="1000"/>
    <e v="#REF!"/>
    <x v="3"/>
    <s v="Rufford"/>
    <s v="DARIUS-r"/>
    <s v="OUI"/>
  </r>
  <r>
    <s v="Fevrier"/>
    <d v="2017-02-09T00:00:00"/>
    <s v="Local transport"/>
    <s v="Deplacement Maison-Bureau-Maison"/>
    <s v="Transport"/>
    <s v="Legal"/>
    <m/>
    <n v="1000"/>
    <e v="#REF!"/>
    <x v="2"/>
    <s v="Rufford"/>
    <s v="FIDAR-r"/>
    <s v="OUI"/>
  </r>
  <r>
    <s v="Fevrier"/>
    <d v="2017-02-09T00:00:00"/>
    <s v="Local transport"/>
    <s v="Deplacement Maison-Bureau-Maison"/>
    <s v="Transport"/>
    <s v="Legal"/>
    <m/>
    <n v="1000"/>
    <e v="#REF!"/>
    <x v="4"/>
    <s v="Rufford"/>
    <s v="NICOLE-r"/>
    <s v="OUI"/>
  </r>
  <r>
    <s v="Fevrier"/>
    <d v="2017-02-09T00:00:00"/>
    <s v="Local transport "/>
    <s v="Mission No2: inter urbain"/>
    <s v="Transport"/>
    <s v="Investigation"/>
    <m/>
    <n v="2000"/>
    <e v="#REF!"/>
    <x v="9"/>
    <s v="Rufford"/>
    <s v="I60-r"/>
    <s v="OUI"/>
  </r>
  <r>
    <s v="Fevrier"/>
    <d v="2017-02-09T00:00:00"/>
    <s v="Hebergement"/>
    <s v="Mission No2: 1x nuite"/>
    <s v="Travel subsistence"/>
    <s v="Investigation"/>
    <m/>
    <n v="5000"/>
    <e v="#REF!"/>
    <x v="9"/>
    <s v="Rufford"/>
    <s v="I60-3"/>
    <s v="OUI"/>
  </r>
  <r>
    <s v="Fevrier"/>
    <d v="2017-02-09T00:00:00"/>
    <s v="Nourriture"/>
    <s v="Mission No2"/>
    <s v="Travel subsistence"/>
    <s v="Investigation"/>
    <m/>
    <n v="3000"/>
    <e v="#REF!"/>
    <x v="9"/>
    <s v="Rufford"/>
    <s v="I60-r"/>
    <s v="OUI"/>
  </r>
  <r>
    <s v="Fevrier"/>
    <d v="2017-02-09T00:00:00"/>
    <s v="Local transport "/>
    <s v="aller retour conseil de magistrature"/>
    <s v="Transport"/>
    <s v="Management"/>
    <m/>
    <n v="1200"/>
    <e v="#REF!"/>
    <x v="5"/>
    <s v="Rufford"/>
    <s v="RENS-r"/>
    <s v="OUI"/>
  </r>
  <r>
    <s v="Fevrier"/>
    <d v="2017-02-09T00:00:00"/>
    <s v="Local transport "/>
    <s v="aller retour OFFAP"/>
    <s v="Transport"/>
    <s v="Management"/>
    <m/>
    <n v="700"/>
    <e v="#REF!"/>
    <x v="5"/>
    <s v="Rufford"/>
    <s v="RENS-r"/>
    <s v="OUI"/>
  </r>
  <r>
    <s v="Fevrier"/>
    <d v="2017-02-09T00:00:00"/>
    <s v="Local transport"/>
    <s v="Aller retour grand marche"/>
    <s v="Transport"/>
    <s v="Office"/>
    <m/>
    <n v="1000"/>
    <e v="#REF!"/>
    <x v="10"/>
    <s v="Rufford"/>
    <s v="DAVID-r"/>
    <s v="OUI"/>
  </r>
  <r>
    <s v="Fevrier"/>
    <d v="2017-02-09T00:00:00"/>
    <s v="2x colle"/>
    <s v="Article de bureau"/>
    <s v="Office materials"/>
    <s v="Office"/>
    <m/>
    <n v="700"/>
    <e v="#REF!"/>
    <x v="10"/>
    <s v="Rufford"/>
    <s v="DAVID-4"/>
    <s v="OUI"/>
  </r>
  <r>
    <s v="Fevrier"/>
    <d v="2017-02-09T00:00:00"/>
    <s v="2x Agraffes"/>
    <s v="Article de bureau"/>
    <s v="Office materials"/>
    <s v="Office"/>
    <m/>
    <n v="600"/>
    <e v="#REF!"/>
    <x v="10"/>
    <s v="Rufford"/>
    <s v="DAVID-4"/>
    <s v="OUI"/>
  </r>
  <r>
    <s v="Fevrier"/>
    <d v="2017-02-09T00:00:00"/>
    <s v="1x Agraffeuse"/>
    <s v="Article de bureau"/>
    <s v="Office materials"/>
    <s v="Office"/>
    <m/>
    <n v="3500"/>
    <e v="#REF!"/>
    <x v="10"/>
    <s v="Rufford"/>
    <s v="DAVID-4"/>
    <s v="OUI"/>
  </r>
  <r>
    <s v="Fevrier"/>
    <d v="2017-02-09T00:00:00"/>
    <s v="12x Classeurs"/>
    <s v="Article de bureau"/>
    <s v="Office materials"/>
    <s v="Office"/>
    <m/>
    <n v="24000"/>
    <e v="#REF!"/>
    <x v="10"/>
    <s v="Rufford"/>
    <s v="DAVID-4"/>
    <s v="OUI"/>
  </r>
  <r>
    <s v="Fevrier"/>
    <d v="2017-02-09T00:00:00"/>
    <s v="1x Perforateur"/>
    <s v="Article de bureau"/>
    <s v="Office materials"/>
    <s v="Office"/>
    <m/>
    <n v="3500"/>
    <e v="#REF!"/>
    <x v="10"/>
    <s v="Rufford"/>
    <s v="DAVID-4"/>
    <s v="OUI"/>
  </r>
  <r>
    <s v="Fevrier"/>
    <d v="2017-02-09T00:00:00"/>
    <s v="1x cle usb"/>
    <s v="Article de bureau"/>
    <s v="Office materials"/>
    <s v="Office"/>
    <m/>
    <n v="6000"/>
    <e v="#REF!"/>
    <x v="10"/>
    <s v="Rufford"/>
    <s v="DAVID-5"/>
    <s v="OUI"/>
  </r>
  <r>
    <s v="Fevrier"/>
    <d v="2017-02-09T00:00:00"/>
    <s v="Local transport "/>
    <s v="Aller retour Ecobank Campus"/>
    <s v="Transport"/>
    <s v="Office"/>
    <m/>
    <n v="800"/>
    <e v="#REF!"/>
    <x v="10"/>
    <s v="Rufford"/>
    <s v="DAVID-r"/>
    <s v="OUI"/>
  </r>
  <r>
    <s v="Fevrier"/>
    <d v="2017-02-09T00:00:00"/>
    <s v="Local transport "/>
    <s v="Mission No5: Inter urbain Atakpame"/>
    <s v="Transport"/>
    <s v="Investigation"/>
    <m/>
    <n v="2000"/>
    <e v="#REF!"/>
    <x v="6"/>
    <s v="Rufford"/>
    <s v="I26-r"/>
    <s v="OUI"/>
  </r>
  <r>
    <s v="Fevrier"/>
    <d v="2017-02-09T00:00:00"/>
    <s v="Nourriture"/>
    <s v="Mission No5"/>
    <s v="Travel subsistence"/>
    <s v="Investigation"/>
    <m/>
    <n v="3000"/>
    <e v="#REF!"/>
    <x v="6"/>
    <s v="Rufford"/>
    <s v="I26-r"/>
    <s v="OUI"/>
  </r>
  <r>
    <s v="Fevrier"/>
    <d v="2017-02-09T00:00:00"/>
    <s v="Hebergement"/>
    <s v="Mission No5: 1 x nuite"/>
    <s v="Travel subsistence"/>
    <s v="Investigation"/>
    <m/>
    <n v="5000"/>
    <e v="#REF!"/>
    <x v="6"/>
    <s v="Rufford"/>
    <s v="I26-2"/>
    <s v="OUI"/>
  </r>
  <r>
    <s v="Fevrier"/>
    <d v="2017-02-09T00:00:00"/>
    <s v="Local transport "/>
    <s v="Mission No5: inter urbain"/>
    <s v="Transport"/>
    <s v="Investigation"/>
    <m/>
    <n v="2000"/>
    <e v="#REF!"/>
    <x v="7"/>
    <s v="Rufford"/>
    <s v="I48-r"/>
    <s v="OUI"/>
  </r>
  <r>
    <s v="Fevrier"/>
    <d v="2017-02-09T00:00:00"/>
    <s v="Boissonx3"/>
    <s v="Mission No5: (avec boisson local 500 fr)"/>
    <s v="Trust building"/>
    <s v="Investigation"/>
    <m/>
    <n v="2000"/>
    <e v="#REF!"/>
    <x v="7"/>
    <s v="Rufford"/>
    <s v="I48-r"/>
    <s v="OUI"/>
  </r>
  <r>
    <s v="Fevrier"/>
    <d v="2017-02-09T00:00:00"/>
    <s v="Nourriture"/>
    <s v="Mission No5"/>
    <s v="Travel subsistence"/>
    <s v="Investigation"/>
    <m/>
    <n v="3000"/>
    <e v="#REF!"/>
    <x v="7"/>
    <s v="Rufford"/>
    <s v="I48-r"/>
    <s v="OUI"/>
  </r>
  <r>
    <s v="Fevrier"/>
    <d v="2017-02-09T00:00:00"/>
    <s v="Local transport "/>
    <s v="Mission No5:bassar kara"/>
    <s v="Transport"/>
    <s v="Investigation"/>
    <m/>
    <n v="2000"/>
    <e v="#REF!"/>
    <x v="7"/>
    <s v="Rufford"/>
    <s v="I48-r"/>
    <s v="OUI"/>
  </r>
  <r>
    <s v="Fevrier"/>
    <d v="2017-02-09T00:00:00"/>
    <s v="Hebergement"/>
    <s v="Mission No5: 1 x nuite"/>
    <s v="Travel subsistence"/>
    <s v="Investigation"/>
    <m/>
    <n v="5000"/>
    <e v="#REF!"/>
    <x v="7"/>
    <s v="Rufford"/>
    <s v="I48-3"/>
    <s v="OUI"/>
  </r>
  <r>
    <s v="Fevrier"/>
    <d v="2017-02-10T00:00:00"/>
    <s v="Photocopie"/>
    <s v="x3"/>
    <s v="Office materials"/>
    <s v="Management"/>
    <m/>
    <n v="75"/>
    <e v="#REF!"/>
    <x v="5"/>
    <s v="Rufford"/>
    <s v="RENS-19"/>
    <s v="OUI"/>
  </r>
  <r>
    <s v="Fevrier"/>
    <d v="2017-02-10T00:00:00"/>
    <s v="Local transport"/>
    <s v="Deplacement Maison-Bureau-Maison"/>
    <s v="Transport"/>
    <s v="Legal"/>
    <m/>
    <n v="1000"/>
    <e v="#REF!"/>
    <x v="3"/>
    <s v="Rufford"/>
    <s v="DARIUS-r"/>
    <s v="OUI"/>
  </r>
  <r>
    <s v="Fevrier"/>
    <d v="2017-02-10T00:00:00"/>
    <s v="Local transport"/>
    <s v="Deplacement Maison-Bureau-Maison"/>
    <s v="Transport"/>
    <s v="Legal"/>
    <m/>
    <n v="1000"/>
    <e v="#REF!"/>
    <x v="2"/>
    <s v="Rufford"/>
    <s v="FIDAR-r"/>
    <s v="OUI"/>
  </r>
  <r>
    <s v="Fevrier"/>
    <d v="2017-02-10T00:00:00"/>
    <s v="Local transport"/>
    <s v="Deplacement Maison-Bureau-Maison"/>
    <s v="Transport"/>
    <s v="Legal"/>
    <m/>
    <n v="1000"/>
    <e v="#REF!"/>
    <x v="4"/>
    <s v="Rufford"/>
    <s v="NICOLE-r"/>
    <s v="OUI"/>
  </r>
  <r>
    <s v="Fevrier"/>
    <d v="2017-02-10T00:00:00"/>
    <s v="Nourriture"/>
    <s v="Mission No2"/>
    <s v="Travel subsistence"/>
    <s v="Investigation"/>
    <m/>
    <n v="3000"/>
    <e v="#REF!"/>
    <x v="9"/>
    <s v="Rufford"/>
    <s v="I60-r"/>
    <s v="OUI"/>
  </r>
  <r>
    <s v="Fevrier"/>
    <d v="2017-02-10T00:00:00"/>
    <s v="Inter city"/>
    <s v="Mission No2: Bafilo-Lome"/>
    <s v="Transport"/>
    <s v="Investigation"/>
    <m/>
    <n v="5500"/>
    <e v="#REF!"/>
    <x v="9"/>
    <s v="Rufford"/>
    <s v="I60-r"/>
    <s v="OUI"/>
  </r>
  <r>
    <s v="Fevrier"/>
    <d v="2017-02-10T00:00:00"/>
    <s v="Local transport "/>
    <s v="Mission No2: Station maison"/>
    <s v="Transport"/>
    <s v="Investigation"/>
    <m/>
    <n v="500"/>
    <e v="#REF!"/>
    <x v="9"/>
    <s v="Rufford"/>
    <s v="I60-r"/>
    <s v="OUI"/>
  </r>
  <r>
    <s v="Fevrier"/>
    <d v="2017-02-10T00:00:00"/>
    <s v="Local transport "/>
    <s v="Deplacement Maison-Bureau-Maison"/>
    <s v="Transport"/>
    <s v="Investigation"/>
    <m/>
    <n v="18000"/>
    <e v="#REF!"/>
    <x v="11"/>
    <s v="Rufford"/>
    <s v="I70-r"/>
    <s v="OUI"/>
  </r>
  <r>
    <s v="Fevrier"/>
    <d v="2017-02-10T00:00:00"/>
    <s v="1x Ecouteur casque"/>
    <s v="Pour ameliorer son travail"/>
    <s v="Equipement"/>
    <s v="Investigation"/>
    <m/>
    <n v="5000"/>
    <e v="#REF!"/>
    <x v="11"/>
    <s v="Rufford"/>
    <s v="I70-1"/>
    <s v="OUI"/>
  </r>
  <r>
    <s v="Fevrier"/>
    <d v="2017-02-10T00:00:00"/>
    <s v="2 x bloc note"/>
    <m/>
    <s v="Office materials"/>
    <s v="Investigation"/>
    <m/>
    <n v="1000"/>
    <e v="#REF!"/>
    <x v="11"/>
    <s v="Rufford"/>
    <s v="I70-2"/>
    <s v="OUI"/>
  </r>
  <r>
    <s v="Fevrier"/>
    <d v="2017-02-10T00:00:00"/>
    <s v="Nourriture"/>
    <s v="Mission No5"/>
    <s v="Travel subsistence"/>
    <s v="Investigation"/>
    <m/>
    <n v="3000"/>
    <e v="#REF!"/>
    <x v="6"/>
    <s v="Rufford"/>
    <s v="I26-r"/>
    <s v="OUI"/>
  </r>
  <r>
    <s v="Fevrier"/>
    <d v="2017-02-10T00:00:00"/>
    <s v="Local transport "/>
    <s v="Mission No5: Inter urbain Atakpame"/>
    <s v="Transport"/>
    <s v="Investigation"/>
    <m/>
    <n v="2000"/>
    <e v="#REF!"/>
    <x v="6"/>
    <s v="Rufford"/>
    <s v="I26-r"/>
    <s v="OUI"/>
  </r>
  <r>
    <s v="Fevrier"/>
    <d v="2017-02-10T00:00:00"/>
    <s v="Inter city"/>
    <s v="Mission No5: Atakpame-Lome"/>
    <s v="Transport"/>
    <s v="Investigation"/>
    <m/>
    <n v="2600"/>
    <e v="#REF!"/>
    <x v="6"/>
    <s v="Rufford"/>
    <s v="I26-r"/>
    <s v="OUI"/>
  </r>
  <r>
    <s v="Fevrier"/>
    <d v="2017-02-10T00:00:00"/>
    <s v="Local transport "/>
    <s v="Mission No5:  Station maison"/>
    <s v="Transport"/>
    <s v="Investigation"/>
    <m/>
    <n v="500"/>
    <e v="#REF!"/>
    <x v="6"/>
    <s v="Rufford"/>
    <s v="I26-r"/>
    <s v="OUI"/>
  </r>
  <r>
    <s v="Fevrier"/>
    <d v="2017-02-10T00:00:00"/>
    <s v="Local transport"/>
    <s v="Mission No5: inter urbain"/>
    <s v="Transport"/>
    <s v="Investigation"/>
    <m/>
    <n v="2000"/>
    <e v="#REF!"/>
    <x v="7"/>
    <s v="Rufford"/>
    <s v="I48-r"/>
    <s v="OUI"/>
  </r>
  <r>
    <s v="Fevrier"/>
    <d v="2017-02-10T00:00:00"/>
    <s v="Boissonx3"/>
    <s v="Mission No5:( avec boisson local 500 fr)"/>
    <s v="Trust building"/>
    <s v="Investigation"/>
    <m/>
    <n v="2000"/>
    <e v="#REF!"/>
    <x v="7"/>
    <s v="Rufford"/>
    <s v="I48-r"/>
    <s v="OUI"/>
  </r>
  <r>
    <s v="Fevrier"/>
    <d v="2017-02-10T00:00:00"/>
    <s v="Nourriture"/>
    <s v="Mission No5"/>
    <s v="Travel subsistence"/>
    <s v="Investigation"/>
    <m/>
    <n v="3000"/>
    <e v="#REF!"/>
    <x v="7"/>
    <s v="Rufford"/>
    <s v="I48-r"/>
    <s v="OUI"/>
  </r>
  <r>
    <s v="Fevrier"/>
    <d v="2017-02-10T00:00:00"/>
    <s v="Hebergement"/>
    <s v="Mission No5: 1 x nuite"/>
    <s v="Travel subsistence"/>
    <s v="Investigation"/>
    <m/>
    <n v="5000"/>
    <e v="#REF!"/>
    <x v="7"/>
    <s v="Rufford"/>
    <s v="I48-3"/>
    <s v="OUI"/>
  </r>
  <r>
    <s v="Fevrier"/>
    <d v="2017-02-10T00:00:00"/>
    <s v="Carburant moto"/>
    <s v="Pour moto mensah "/>
    <s v="Transport"/>
    <s v="Management"/>
    <m/>
    <n v="5000"/>
    <e v="#REF!"/>
    <x v="8"/>
    <s v="Rufford"/>
    <s v="MENSAH-6"/>
    <s v="OUI"/>
  </r>
  <r>
    <s v="Fevrier"/>
    <d v="2017-02-10T00:00:00"/>
    <s v="Huile a moteur x 1"/>
    <s v="Pour moto mensah "/>
    <s v="Transport"/>
    <s v="Management"/>
    <m/>
    <n v="2000"/>
    <e v="#REF!"/>
    <x v="8"/>
    <s v="Rufford"/>
    <s v="MENSAH-7"/>
    <s v="OUI"/>
  </r>
  <r>
    <s v="Fevrier"/>
    <d v="2017-02-11T00:00:00"/>
    <s v="Nourriture"/>
    <s v="Mission No5"/>
    <s v="Travel subsistence"/>
    <s v="Investigation"/>
    <m/>
    <n v="3000"/>
    <e v="#REF!"/>
    <x v="7"/>
    <s v="Rufford"/>
    <s v="I48-r"/>
    <s v="OUI"/>
  </r>
  <r>
    <s v="Fevrier"/>
    <d v="2017-02-11T00:00:00"/>
    <s v="Inter city"/>
    <s v="Mission No5: Kara -Lome"/>
    <s v="Transport"/>
    <s v="Investigation"/>
    <m/>
    <n v="5700"/>
    <e v="#REF!"/>
    <x v="7"/>
    <s v="Rufford"/>
    <s v="I48-4"/>
    <s v="OUI"/>
  </r>
  <r>
    <s v="Fevrier"/>
    <d v="2017-02-11T00:00:00"/>
    <s v="Local transport "/>
    <s v="Mission No5: Station- maison"/>
    <s v="Transport"/>
    <s v="Investigation"/>
    <m/>
    <n v="500"/>
    <e v="#REF!"/>
    <x v="7"/>
    <s v="Rufford"/>
    <s v="I48-r"/>
    <s v="OUI"/>
  </r>
  <r>
    <s v="Fevrier"/>
    <d v="2017-02-13T00:00:00"/>
    <s v="Mousse confort x1 "/>
    <s v="chambre de Ofir"/>
    <s v="Office materials"/>
    <s v="Office"/>
    <m/>
    <n v="65000"/>
    <e v="#REF!"/>
    <x v="5"/>
    <s v="Rufford"/>
    <s v="RENS-20"/>
    <s v="OUI"/>
  </r>
  <r>
    <s v="Fevrier"/>
    <d v="2017-02-13T00:00:00"/>
    <s v="Oreillers x 2"/>
    <s v="chambde de Ofir"/>
    <s v="Office materials"/>
    <s v="Office"/>
    <m/>
    <n v="5000"/>
    <e v="#REF!"/>
    <x v="5"/>
    <s v="Rufford"/>
    <s v="RENS-20"/>
    <s v="OUI"/>
  </r>
  <r>
    <s v="Fevrier"/>
    <d v="2017-02-13T00:00:00"/>
    <s v="Chauffe eau"/>
    <s v="x1"/>
    <s v="Office materials"/>
    <s v="Office"/>
    <m/>
    <n v="6000"/>
    <e v="#REF!"/>
    <x v="5"/>
    <s v="Rufford"/>
    <s v="RENS-21"/>
    <s v="OUI"/>
  </r>
  <r>
    <s v="Fevrier"/>
    <d v="2017-02-13T00:00:00"/>
    <s v="Ensemble de cuillere"/>
    <s v="x 2 (paquet)"/>
    <s v="Office materials"/>
    <s v="Office"/>
    <m/>
    <n v="4000"/>
    <e v="#REF!"/>
    <x v="5"/>
    <s v="Rufford"/>
    <s v="RENS-21"/>
    <s v="OUI"/>
  </r>
  <r>
    <s v="Fevrier"/>
    <d v="2017-02-13T00:00:00"/>
    <s v="Plat"/>
    <s v="x6"/>
    <s v="Office materials"/>
    <s v="Office"/>
    <m/>
    <n v="4250"/>
    <e v="#REF!"/>
    <x v="5"/>
    <s v="Rufford"/>
    <s v="RENS-21"/>
    <s v="OUI"/>
  </r>
  <r>
    <s v="Fevrier"/>
    <d v="2017-02-13T00:00:00"/>
    <s v="Poelle"/>
    <s v="x1"/>
    <s v="Office materials"/>
    <s v="Office"/>
    <m/>
    <n v="3000"/>
    <e v="#REF!"/>
    <x v="5"/>
    <s v="Rufford"/>
    <s v="RENS-21"/>
    <s v="OUI"/>
  </r>
  <r>
    <s v="Fevrier"/>
    <d v="2017-02-13T00:00:00"/>
    <s v="Couteau"/>
    <s v="x3"/>
    <s v="Office materials"/>
    <s v="Office"/>
    <m/>
    <n v="1200"/>
    <e v="#REF!"/>
    <x v="5"/>
    <s v="Rufford"/>
    <s v="RENS-21"/>
    <s v="OUI"/>
  </r>
  <r>
    <s v="Fevrier"/>
    <d v="2017-02-13T00:00:00"/>
    <s v="Cuiller a soupe"/>
    <s v="x3"/>
    <s v="Office materials"/>
    <s v="Office"/>
    <m/>
    <n v="1200"/>
    <e v="#REF!"/>
    <x v="5"/>
    <s v="Rufford"/>
    <s v="RENS-21"/>
    <s v="OUI"/>
  </r>
  <r>
    <s v="Fevrier"/>
    <d v="2017-02-13T00:00:00"/>
    <s v="Verre"/>
    <s v="x 2 (paquet)"/>
    <s v="Office materials"/>
    <s v="Office"/>
    <m/>
    <n v="3600"/>
    <e v="#REF!"/>
    <x v="5"/>
    <s v="Rufford"/>
    <s v="RENS-21"/>
    <s v="OUI"/>
  </r>
  <r>
    <s v="Fevrier"/>
    <d v="2017-02-13T00:00:00"/>
    <s v="Drap x 2"/>
    <m/>
    <s v="Office materials"/>
    <s v="Office"/>
    <m/>
    <n v="12000"/>
    <e v="#REF!"/>
    <x v="5"/>
    <s v="Rufford"/>
    <s v="RENS-22"/>
    <s v="OUI"/>
  </r>
  <r>
    <s v="Fevrier"/>
    <d v="2017-02-13T00:00:00"/>
    <s v="Rideau x 2"/>
    <m/>
    <s v="Office materials"/>
    <s v="Office"/>
    <m/>
    <n v="6000"/>
    <e v="#REF!"/>
    <x v="5"/>
    <s v="Rufford"/>
    <s v="RENS-22"/>
    <s v="OUI"/>
  </r>
  <r>
    <s v="Fevrier"/>
    <d v="2017-02-13T00:00:00"/>
    <s v="1 x Agenda"/>
    <s v="Pour I70"/>
    <s v="Office materials"/>
    <s v="Investigation"/>
    <m/>
    <n v="2500"/>
    <e v="#REF!"/>
    <x v="11"/>
    <s v="Rufford"/>
    <s v="I70-2"/>
    <s v="OUI"/>
  </r>
  <r>
    <s v="Fevrier"/>
    <d v="2017-02-13T00:00:00"/>
    <s v="Local transport"/>
    <s v="Deplacement Maison-Bureau-Maison"/>
    <s v="Transport"/>
    <s v="Legal"/>
    <m/>
    <n v="1000"/>
    <e v="#REF!"/>
    <x v="3"/>
    <s v="Rufford"/>
    <s v="DARIUS-r"/>
    <s v="OUI"/>
  </r>
  <r>
    <s v="Fevrier"/>
    <d v="2017-02-13T00:00:00"/>
    <s v="2x regle"/>
    <s v="outil de bureau"/>
    <s v="Office materials"/>
    <s v="Office"/>
    <m/>
    <n v="500"/>
    <e v="#REF!"/>
    <x v="10"/>
    <s v="Rufford"/>
    <s v="DAVID-6"/>
    <s v="OUI"/>
  </r>
  <r>
    <s v="Fevrier"/>
    <d v="2017-02-13T00:00:00"/>
    <s v="2x correcteurs"/>
    <s v="outil de bureau"/>
    <s v="Office materials"/>
    <s v="Office"/>
    <m/>
    <n v="800"/>
    <e v="#REF!"/>
    <x v="10"/>
    <s v="Rufford"/>
    <s v="DAVID-6"/>
    <s v="OUI"/>
  </r>
  <r>
    <s v="Fevrier"/>
    <d v="2017-02-13T00:00:00"/>
    <s v="2x gomme"/>
    <s v="outil de bureau"/>
    <s v="Office materials"/>
    <s v="Office"/>
    <m/>
    <n v="100"/>
    <e v="#REF!"/>
    <x v="10"/>
    <s v="Rufford"/>
    <s v="DAVID-6"/>
    <s v="OUI"/>
  </r>
  <r>
    <s v="Fevrier"/>
    <d v="2017-02-13T00:00:00"/>
    <s v="2x crayon"/>
    <s v="outil de bureau"/>
    <s v="Office materials"/>
    <s v="Office"/>
    <m/>
    <n v="100"/>
    <e v="#REF!"/>
    <x v="10"/>
    <s v="Rufford"/>
    <s v="DAVID-6"/>
    <s v="OUI"/>
  </r>
  <r>
    <s v="Fevrier"/>
    <d v="2017-02-13T00:00:00"/>
    <s v="9x bic"/>
    <s v="outil de bureau"/>
    <s v="Office materials"/>
    <s v="Office"/>
    <m/>
    <n v="900"/>
    <e v="#REF!"/>
    <x v="10"/>
    <s v="Rufford"/>
    <s v="DAVID-6"/>
    <s v="OUI"/>
  </r>
  <r>
    <s v="Fevrier"/>
    <d v="2017-02-13T00:00:00"/>
    <s v="Local transport  "/>
    <s v="Aller retour Boutique"/>
    <s v="Transport"/>
    <s v="Office"/>
    <m/>
    <n v="300"/>
    <e v="#REF!"/>
    <x v="10"/>
    <s v="Rufford"/>
    <s v="DAVID-r"/>
    <s v="OUI"/>
  </r>
  <r>
    <s v="Fevrier"/>
    <d v="2017-02-13T00:00:00"/>
    <s v="Photocopie"/>
    <s v="x200"/>
    <s v="Office materials"/>
    <s v="Office"/>
    <m/>
    <n v="2000"/>
    <e v="#REF!"/>
    <x v="10"/>
    <s v="Rufford"/>
    <s v="DAVID-7"/>
    <s v="OUI"/>
  </r>
  <r>
    <s v="Fevrier"/>
    <d v="2017-02-13T00:00:00"/>
    <s v="Local transport "/>
    <s v="Aller retour boutique pour achat carte de recharge"/>
    <s v="Transport"/>
    <s v="Office"/>
    <m/>
    <n v="600"/>
    <e v="#REF!"/>
    <x v="10"/>
    <s v="Rufford"/>
    <s v="DAVID-r"/>
    <s v="OUI"/>
  </r>
  <r>
    <s v="Fevrier"/>
    <d v="2017-02-13T00:00:00"/>
    <s v="Telephone"/>
    <s v="5x 1000, 4x 2000, 3x 4500"/>
    <s v="Telephone"/>
    <s v="Office"/>
    <m/>
    <n v="26500"/>
    <e v="#REF!"/>
    <x v="10"/>
    <s v="Rufford"/>
    <s v="DAVID-8"/>
    <s v="OUI"/>
  </r>
  <r>
    <s v="Fevrier"/>
    <d v="2017-02-13T00:00:00"/>
    <s v="Local transport"/>
    <s v="Deplacement Maison-Bureau-Maison"/>
    <s v="Transport"/>
    <s v="Legal"/>
    <m/>
    <n v="1000"/>
    <e v="#REF!"/>
    <x v="2"/>
    <s v="Rufford"/>
    <s v="FIDAR-r"/>
    <s v="OUI"/>
  </r>
  <r>
    <s v="Fevrier"/>
    <d v="2017-02-13T00:00:00"/>
    <s v="Local transport"/>
    <s v="Deplacement Maison-Bureau-Maison"/>
    <s v="Transport"/>
    <s v="Legal"/>
    <m/>
    <n v="1000"/>
    <e v="#REF!"/>
    <x v="4"/>
    <s v="Rufford"/>
    <s v="NICOLE-r"/>
    <s v="OUI"/>
  </r>
  <r>
    <s v="Fevrier"/>
    <d v="2017-02-13T00:00:00"/>
    <s v="Local transport"/>
    <s v="Deplacement Maison-Bureau-Maison"/>
    <s v="Transport"/>
    <s v="Investigation"/>
    <m/>
    <n v="1000"/>
    <e v="#REF!"/>
    <x v="11"/>
    <s v="Rufford"/>
    <s v="I70-r"/>
    <s v="OUI"/>
  </r>
  <r>
    <s v="Fevrier"/>
    <d v="2017-02-14T00:00:00"/>
    <s v="Local transport "/>
    <s v="Aller retour koshigan "/>
    <s v="Transport"/>
    <s v="Investigation"/>
    <m/>
    <n v="1000"/>
    <e v="#REF!"/>
    <x v="9"/>
    <s v="Rufford"/>
    <s v="I60-r"/>
    <s v="OUI"/>
  </r>
  <r>
    <s v="Fevrier"/>
    <d v="2017-02-14T00:00:00"/>
    <s v="1x Boisson"/>
    <m/>
    <s v="Trust building"/>
    <s v="Investigation"/>
    <m/>
    <n v="350"/>
    <e v="#REF!"/>
    <x v="9"/>
    <s v="Rufford"/>
    <s v="I60-r"/>
    <s v="OUI"/>
  </r>
  <r>
    <s v="Fevrier"/>
    <d v="2017-02-14T00:00:00"/>
    <s v="Telephone"/>
    <s v="Transfert de credit a E8"/>
    <s v="Telephone"/>
    <s v="Management"/>
    <m/>
    <n v="10000"/>
    <e v="#REF!"/>
    <x v="5"/>
    <s v="Rufford"/>
    <s v="RENS-r"/>
    <s v="NON"/>
  </r>
  <r>
    <s v="Fevrier"/>
    <d v="2017-02-14T00:00:00"/>
    <s v="Telephone"/>
    <s v="1x 5000 (carte de recharge Moov) a E8"/>
    <s v="Telephone"/>
    <s v="Management"/>
    <m/>
    <n v="5000"/>
    <e v="#REF!"/>
    <x v="5"/>
    <s v="Rufford"/>
    <s v="RENS-23"/>
    <s v="OUI"/>
  </r>
  <r>
    <s v="Fevrier"/>
    <d v="2017-02-14T00:00:00"/>
    <s v="Local transport"/>
    <s v="Alle retour Airport avec ofir"/>
    <s v="Transport"/>
    <s v="Management"/>
    <m/>
    <n v="1800"/>
    <e v="#REF!"/>
    <x v="5"/>
    <s v="Rufford"/>
    <s v="RENS-r"/>
    <s v="OUI"/>
  </r>
  <r>
    <s v="Fevrier"/>
    <d v="2017-02-14T00:00:00"/>
    <s v="Local transport"/>
    <s v="Deplacement Maison-Bureau-Maison"/>
    <s v="Transport"/>
    <s v="Legal"/>
    <m/>
    <n v="1000"/>
    <e v="#REF!"/>
    <x v="3"/>
    <s v="Rufford"/>
    <s v="DARIUS-r"/>
    <s v="OUI"/>
  </r>
  <r>
    <s v="Fevrier"/>
    <d v="2017-02-14T00:00:00"/>
    <s v="Local transport "/>
    <s v="Aller retour poste"/>
    <s v="Transport"/>
    <s v="Office"/>
    <m/>
    <n v="1000"/>
    <e v="#REF!"/>
    <x v="10"/>
    <s v="Rufford"/>
    <s v="DAVID-r"/>
    <s v="OUI"/>
  </r>
  <r>
    <s v="Fevrier"/>
    <d v="2017-02-14T00:00:00"/>
    <s v="Local transport"/>
    <s v="Deplacement Maison-Bureau-Maison"/>
    <s v="Transport"/>
    <s v="Legal"/>
    <m/>
    <n v="1000"/>
    <e v="#REF!"/>
    <x v="2"/>
    <s v="Rufford"/>
    <s v="FIDAR-r"/>
    <s v="OUI"/>
  </r>
  <r>
    <s v="Fevrier"/>
    <d v="2017-02-14T00:00:00"/>
    <s v="Local transport"/>
    <s v="Mission No6: Aller-Ebe"/>
    <s v="Transport"/>
    <s v="Investigation"/>
    <m/>
    <n v="1100"/>
    <e v="#REF!"/>
    <x v="6"/>
    <s v="Rufford"/>
    <s v="I26-r"/>
    <s v="OUI"/>
  </r>
  <r>
    <s v="Fevrier"/>
    <d v="2017-02-14T00:00:00"/>
    <s v="Local transport "/>
    <s v="Mission No6: Ebe-Tokoin"/>
    <s v="Transport"/>
    <s v="Investigation"/>
    <m/>
    <n v="1000"/>
    <e v="#REF!"/>
    <x v="6"/>
    <s v="Rufford"/>
    <s v="I26-r"/>
    <s v="OUI"/>
  </r>
  <r>
    <s v="Fevrier"/>
    <d v="2017-02-14T00:00:00"/>
    <s v="Local transport "/>
    <s v="Mission No6: Tokoin-Bureau"/>
    <s v="Transport"/>
    <s v="Investigation"/>
    <m/>
    <n v="1100"/>
    <e v="#REF!"/>
    <x v="6"/>
    <s v="Rufford"/>
    <s v="I26-r"/>
    <s v="OUI"/>
  </r>
  <r>
    <s v="Fevrier"/>
    <d v="2017-02-14T00:00:00"/>
    <s v="2x Boisson"/>
    <s v="Mission No6"/>
    <s v="Trust building"/>
    <s v="Investigation"/>
    <m/>
    <n v="1100"/>
    <e v="#REF!"/>
    <x v="6"/>
    <s v="Rufford"/>
    <s v="I26-r"/>
    <s v="OUI"/>
  </r>
  <r>
    <s v="Fevrier"/>
    <d v="2017-02-14T00:00:00"/>
    <s v="Local transport "/>
    <s v="Mission No6:Aller -Nyekonakpoe"/>
    <s v="Transport"/>
    <s v="Investigation"/>
    <m/>
    <n v="800"/>
    <e v="#REF!"/>
    <x v="7"/>
    <s v="Rufford"/>
    <s v="I48-r"/>
    <s v="OUI"/>
  </r>
  <r>
    <s v="Fevrier"/>
    <d v="2017-02-14T00:00:00"/>
    <s v="Local transport "/>
    <s v="Mission No6:Nyekonakpoe -Sarakawa"/>
    <s v="Transport"/>
    <s v="Investigation"/>
    <m/>
    <n v="500"/>
    <e v="#REF!"/>
    <x v="7"/>
    <s v="Rufford"/>
    <s v="I48-r"/>
    <s v="OUI"/>
  </r>
  <r>
    <s v="Fevrier"/>
    <d v="2017-02-14T00:00:00"/>
    <s v="Local transport "/>
    <s v="Mission No6: Sarakawa-Port "/>
    <s v="Transport"/>
    <s v="Investigation"/>
    <m/>
    <n v="500"/>
    <e v="#REF!"/>
    <x v="7"/>
    <s v="Rufford"/>
    <s v="I48-r"/>
    <s v="OUI"/>
  </r>
  <r>
    <s v="Fevrier"/>
    <d v="2017-02-14T00:00:00"/>
    <s v="Local transport "/>
    <s v="Mission No6: Port-Bureau"/>
    <s v="Transport"/>
    <s v="Investigation"/>
    <m/>
    <n v="1200"/>
    <e v="#REF!"/>
    <x v="7"/>
    <s v="Rufford"/>
    <s v="I48-r"/>
    <s v="OUI"/>
  </r>
  <r>
    <s v="Fevrier"/>
    <d v="2017-02-14T00:00:00"/>
    <s v="Boisson"/>
    <s v="Mission No6"/>
    <s v="Trust building"/>
    <s v="Investigation"/>
    <m/>
    <n v="1100"/>
    <e v="#REF!"/>
    <x v="7"/>
    <s v="Rufford"/>
    <s v="I48-r"/>
    <s v="OUI"/>
  </r>
  <r>
    <s v="Fevrier"/>
    <d v="2017-02-14T00:00:00"/>
    <s v="Local transport "/>
    <s v="Aller -retour Ramco adidoadin"/>
    <s v="Transport"/>
    <s v="Legal"/>
    <m/>
    <n v="600"/>
    <e v="#REF!"/>
    <x v="4"/>
    <s v="Rufford"/>
    <s v="NICOLE-r"/>
    <s v="OUI"/>
  </r>
  <r>
    <s v="Fevrier"/>
    <d v="2017-02-14T00:00:00"/>
    <s v="2x Bingo"/>
    <s v="Produit pour lavage de WC"/>
    <s v="Office materials"/>
    <s v="Office"/>
    <m/>
    <n v="1200"/>
    <e v="#REF!"/>
    <x v="4"/>
    <s v="Rufford"/>
    <s v="NICOLE-1"/>
    <s v="OUI"/>
  </r>
  <r>
    <s v="Fevrier"/>
    <d v="2017-02-14T00:00:00"/>
    <s v="2x Pinces"/>
    <m/>
    <s v="Office materials"/>
    <s v="Office"/>
    <m/>
    <n v="2600"/>
    <e v="#REF!"/>
    <x v="4"/>
    <s v="Rufford"/>
    <s v="NICOLE-1"/>
    <s v="OUI"/>
  </r>
  <r>
    <s v="Fevrier"/>
    <d v="2017-02-14T00:00:00"/>
    <s v="1x Javel"/>
    <m/>
    <s v="Office materials"/>
    <s v="Office"/>
    <m/>
    <n v="1500"/>
    <e v="#REF!"/>
    <x v="4"/>
    <s v="Rufford"/>
    <s v="NICOLE-1"/>
    <s v="OUI"/>
  </r>
  <r>
    <s v="Fevrier"/>
    <d v="2017-02-14T00:00:00"/>
    <s v="1x Brosse "/>
    <s v="pour WC"/>
    <s v="Office materials"/>
    <s v="Office"/>
    <m/>
    <n v="1750"/>
    <e v="#REF!"/>
    <x v="4"/>
    <s v="Rufford"/>
    <s v="NICOLE-1"/>
    <s v="OUI"/>
  </r>
  <r>
    <s v="Fevrier"/>
    <d v="2017-02-14T00:00:00"/>
    <s v="2x petite brosse"/>
    <m/>
    <s v="Office materials"/>
    <s v="Office"/>
    <m/>
    <n v="1950"/>
    <e v="#REF!"/>
    <x v="4"/>
    <s v="Rufford"/>
    <s v="NICOLE-1"/>
    <s v="OUI"/>
  </r>
  <r>
    <s v="Fevrier"/>
    <d v="2017-02-14T00:00:00"/>
    <s v="1x Pelle"/>
    <s v="pour ramassage d'ordure dans la chambre"/>
    <s v="Office materials"/>
    <s v="Office"/>
    <m/>
    <n v="900"/>
    <e v="#REF!"/>
    <x v="4"/>
    <s v="Rufford"/>
    <s v="NICOLE-1"/>
    <s v="OUI"/>
  </r>
  <r>
    <s v="Fevrier"/>
    <d v="2017-02-14T00:00:00"/>
    <s v="2x serviete"/>
    <s v="petite serviette"/>
    <s v="Office materials"/>
    <s v="Office"/>
    <m/>
    <n v="2500"/>
    <e v="#REF!"/>
    <x v="4"/>
    <s v="Rufford"/>
    <s v="NICOLE-1"/>
    <s v="OUI"/>
  </r>
  <r>
    <s v="Fevrier"/>
    <d v="2017-02-14T00:00:00"/>
    <s v="1xDetergent"/>
    <s v="Omo"/>
    <s v="Office materials"/>
    <s v="Office"/>
    <m/>
    <n v="1800"/>
    <e v="#REF!"/>
    <x v="4"/>
    <s v="Rufford"/>
    <s v="NICOLE-1"/>
    <s v="OUI"/>
  </r>
  <r>
    <s v="Fevrier"/>
    <d v="2017-02-14T00:00:00"/>
    <s v="Local transport"/>
    <s v="Deplacement Maison-Bureau-Maison"/>
    <s v="Transport"/>
    <s v="Legal"/>
    <m/>
    <n v="1000"/>
    <e v="#REF!"/>
    <x v="4"/>
    <s v="Rufford"/>
    <s v="NICOLE-r"/>
    <s v="OUI"/>
  </r>
  <r>
    <s v="Fevrier"/>
    <d v="2017-02-14T00:00:00"/>
    <s v="Nourriture"/>
    <s v="pour sejour Ofir  Lome"/>
    <s v="Travel subsistence"/>
    <s v="Management"/>
    <m/>
    <n v="1500"/>
    <e v="#REF!"/>
    <x v="12"/>
    <s v="Rufford"/>
    <s v="OFIR-r"/>
    <s v="OUI"/>
  </r>
  <r>
    <s v="Fevrier"/>
    <d v="2017-02-14T00:00:00"/>
    <s v="Visas"/>
    <s v="pour sejour Ofir  Lome"/>
    <s v="Travel Expenses"/>
    <s v="Management"/>
    <m/>
    <n v="10000"/>
    <e v="#REF!"/>
    <x v="12"/>
    <s v="Rufford"/>
    <s v="OFIR-1"/>
    <s v="OUI"/>
  </r>
  <r>
    <s v="Fevrier"/>
    <d v="2017-02-14T00:00:00"/>
    <s v="Local transport"/>
    <s v="Deplacement Maison-Bureau-Maison"/>
    <s v="Transport"/>
    <s v="Investigation"/>
    <m/>
    <n v="1000"/>
    <e v="#REF!"/>
    <x v="11"/>
    <s v="Rufford"/>
    <s v="I70-r"/>
    <s v="OUI"/>
  </r>
  <r>
    <s v="Fevrier"/>
    <d v="2017-02-15T00:00:00"/>
    <s v="Local transport "/>
    <s v="Mission No3: Maison station"/>
    <s v="Transport"/>
    <s v="Investigation"/>
    <m/>
    <n v="500"/>
    <e v="#REF!"/>
    <x v="9"/>
    <s v="Rufford"/>
    <s v="I60-r"/>
    <s v="OUI"/>
  </r>
  <r>
    <s v="Fevrier"/>
    <d v="2017-02-15T00:00:00"/>
    <s v="Inter city"/>
    <s v="Mission No3: Lome -Tabligbo"/>
    <s v="Transport"/>
    <s v="Investigation"/>
    <m/>
    <n v="1500"/>
    <e v="#REF!"/>
    <x v="9"/>
    <s v="Rufford"/>
    <s v="I60-r"/>
    <s v="OUI"/>
  </r>
  <r>
    <s v="Fevrier"/>
    <d v="2017-02-15T00:00:00"/>
    <s v="Local transport "/>
    <s v="Mission No3: inter urbain"/>
    <s v="Transport"/>
    <s v="Investigation"/>
    <m/>
    <n v="2000"/>
    <e v="#REF!"/>
    <x v="9"/>
    <s v="Rufford"/>
    <s v="I60-r"/>
    <s v="OUI"/>
  </r>
  <r>
    <s v="Fevrier"/>
    <d v="2017-02-15T00:00:00"/>
    <s v="Nourriture"/>
    <s v="Mission No3"/>
    <s v="Travel subsistence"/>
    <s v="Investigation"/>
    <m/>
    <n v="3000"/>
    <e v="#REF!"/>
    <x v="9"/>
    <s v="Rufford"/>
    <s v="I60-r"/>
    <s v="OUI"/>
  </r>
  <r>
    <s v="Fevrier"/>
    <d v="2017-02-15T00:00:00"/>
    <s v="Boisson x3"/>
    <s v="Mission No3: (avecboisson local 500 fr)"/>
    <s v="Trust building"/>
    <s v="Investigation"/>
    <m/>
    <n v="2000"/>
    <e v="#REF!"/>
    <x v="9"/>
    <s v="Rufford"/>
    <s v="I60-r"/>
    <s v="OUI"/>
  </r>
  <r>
    <s v="Fevrier"/>
    <d v="2017-02-15T00:00:00"/>
    <s v="Inter city"/>
    <s v="Mission No3: Tabligbo-Lome"/>
    <s v="Transport"/>
    <s v="Investigation"/>
    <m/>
    <n v="1500"/>
    <e v="#REF!"/>
    <x v="9"/>
    <s v="Rufford"/>
    <s v="I60-r"/>
    <s v="OUI"/>
  </r>
  <r>
    <s v="Fevrier"/>
    <d v="2017-02-15T00:00:00"/>
    <s v="Local transport "/>
    <s v="Mission No3: Station maison"/>
    <s v="Transport"/>
    <s v="Investigation"/>
    <m/>
    <n v="500"/>
    <e v="#REF!"/>
    <x v="9"/>
    <s v="Rufford"/>
    <s v="I60-r"/>
    <s v="OUI"/>
  </r>
  <r>
    <s v="Fevrier"/>
    <d v="2017-02-15T00:00:00"/>
    <s v="Reparation coffre fort "/>
    <m/>
    <s v="Office materials"/>
    <s v="Office"/>
    <m/>
    <n v="5000"/>
    <e v="#REF!"/>
    <x v="5"/>
    <s v="Rufford"/>
    <s v="RENS-24"/>
    <s v="OUI"/>
  </r>
  <r>
    <s v="Fevrier"/>
    <d v="2017-02-15T00:00:00"/>
    <s v="Local transport"/>
    <s v="Taxi pour ramassage des chaises et tables "/>
    <s v="Transport"/>
    <s v="Management"/>
    <m/>
    <n v="5000"/>
    <e v="#REF!"/>
    <x v="5"/>
    <s v="Rufford"/>
    <s v="RENS-r"/>
    <s v="OUI"/>
  </r>
  <r>
    <s v="Fevrier"/>
    <d v="2017-02-15T00:00:00"/>
    <s v="Table bureau"/>
    <s v="x 1"/>
    <s v="Equipement"/>
    <s v="Office"/>
    <m/>
    <n v="50000"/>
    <e v="#REF!"/>
    <x v="5"/>
    <s v="Rufford"/>
    <s v="RENS-25"/>
    <s v="OUI"/>
  </r>
  <r>
    <s v="Fevrier"/>
    <d v="2017-02-15T00:00:00"/>
    <s v="Table bureau"/>
    <s v="x2"/>
    <s v="Equipement"/>
    <s v="Office"/>
    <m/>
    <n v="100000"/>
    <e v="#REF!"/>
    <x v="5"/>
    <s v="Rufford"/>
    <s v="RENS-26"/>
    <s v="OUI"/>
  </r>
  <r>
    <s v="Fevrier"/>
    <d v="2017-02-15T00:00:00"/>
    <s v="Chaise bureau"/>
    <s v="x4"/>
    <s v="Equipement"/>
    <s v="Office"/>
    <m/>
    <n v="68000"/>
    <e v="#REF!"/>
    <x v="5"/>
    <s v="Rufford"/>
    <s v="RENS-26"/>
    <s v="OUI"/>
  </r>
  <r>
    <s v="Fevrier"/>
    <d v="2017-02-15T00:00:00"/>
    <s v="Local transport"/>
    <s v="Frais de transport des tables au bureau par un Taxi"/>
    <s v="Transport"/>
    <s v="Management"/>
    <m/>
    <n v="1500"/>
    <e v="#REF!"/>
    <x v="5"/>
    <s v="Rufford"/>
    <s v="RENS-r"/>
    <s v="OUI"/>
  </r>
  <r>
    <s v="Fevrier"/>
    <d v="2017-02-15T00:00:00"/>
    <s v="Papier hygenique"/>
    <s v="x1"/>
    <s v="Office materials"/>
    <s v="Office"/>
    <m/>
    <n v="2200"/>
    <e v="#REF!"/>
    <x v="5"/>
    <s v="Rufford"/>
    <s v="RENS-27"/>
    <s v="OUI"/>
  </r>
  <r>
    <s v="Fevrier"/>
    <d v="2017-02-15T00:00:00"/>
    <s v="Netoyant"/>
    <s v="x1"/>
    <s v="Office materials"/>
    <s v="Office"/>
    <m/>
    <n v="1150"/>
    <e v="#REF!"/>
    <x v="5"/>
    <s v="Rufford"/>
    <s v="RENS-27"/>
    <s v="OUI"/>
  </r>
  <r>
    <s v="Fevrier"/>
    <d v="2017-02-15T00:00:00"/>
    <s v="Petite pelle"/>
    <s v="x1"/>
    <s v="Office materials"/>
    <s v="Office"/>
    <m/>
    <n v="1950"/>
    <e v="#REF!"/>
    <x v="5"/>
    <s v="Rufford"/>
    <s v="RENS-27"/>
    <s v="OUI"/>
  </r>
  <r>
    <s v="Fevrier"/>
    <d v="2017-02-15T00:00:00"/>
    <s v="Savon de bain"/>
    <s v="x2"/>
    <s v="Office materials"/>
    <s v="Office"/>
    <m/>
    <n v="13800"/>
    <e v="#REF!"/>
    <x v="5"/>
    <s v="Rufford"/>
    <s v="RENS-27"/>
    <s v="OUI"/>
  </r>
  <r>
    <s v="Fevrier"/>
    <d v="2017-02-15T00:00:00"/>
    <s v="Eponge"/>
    <s v="x4"/>
    <s v="Office materials"/>
    <s v="Office"/>
    <m/>
    <n v="2600"/>
    <e v="#REF!"/>
    <x v="5"/>
    <s v="Rufford"/>
    <s v="RENS-27"/>
    <s v="OUI"/>
  </r>
  <r>
    <s v="Fevrier"/>
    <d v="2017-02-15T00:00:00"/>
    <s v="Liquide vaiselle"/>
    <s v="x1"/>
    <s v="Office materials"/>
    <s v="Office"/>
    <m/>
    <n v="650"/>
    <e v="#REF!"/>
    <x v="5"/>
    <s v="Rufford"/>
    <s v="RENS-27"/>
    <s v="OUI"/>
  </r>
  <r>
    <s v="Fevrier"/>
    <d v="2017-02-15T00:00:00"/>
    <s v="Rallonge"/>
    <s v="x3"/>
    <s v="Office materials"/>
    <s v="Office"/>
    <m/>
    <n v="6000"/>
    <e v="#REF!"/>
    <x v="5"/>
    <s v="Rufford"/>
    <s v="RENS-28"/>
    <s v="OUI"/>
  </r>
  <r>
    <s v="Fevrier"/>
    <d v="2017-02-15T00:00:00"/>
    <s v="Local transport"/>
    <s v="Deplacement Maison-Bureau-Maison"/>
    <s v="Transport"/>
    <s v="Legal"/>
    <m/>
    <n v="1000"/>
    <e v="#REF!"/>
    <x v="3"/>
    <s v="Rufford"/>
    <s v="DARIUS-r"/>
    <s v="OUI"/>
  </r>
  <r>
    <s v="Fevrier"/>
    <d v="2017-02-15T00:00:00"/>
    <s v="Local transport "/>
    <s v="Aller retour tribunal"/>
    <s v="Transport"/>
    <s v="Legal"/>
    <m/>
    <n v="1000"/>
    <e v="#REF!"/>
    <x v="3"/>
    <s v="Rufford"/>
    <s v="DARIUS-1"/>
    <s v="OUI"/>
  </r>
  <r>
    <s v="Fevrier"/>
    <d v="2017-02-15T00:00:00"/>
    <s v="Local transport "/>
    <s v="Aller Deckon pour achat cable PC"/>
    <s v="Transport"/>
    <s v="Office"/>
    <m/>
    <n v="600"/>
    <e v="#REF!"/>
    <x v="10"/>
    <s v="Rufford"/>
    <s v="DAVID-r"/>
    <s v="OUI"/>
  </r>
  <r>
    <s v="Fevrier"/>
    <d v="2017-02-15T00:00:00"/>
    <s v="Cable"/>
    <s v="Pour chargeur ordinateur de David"/>
    <s v="Office materials"/>
    <s v="Office"/>
    <m/>
    <n v="1500"/>
    <e v="#REF!"/>
    <x v="10"/>
    <s v="Rufford"/>
    <s v="DAVID-9"/>
    <s v="OUI"/>
  </r>
  <r>
    <s v="Fevrier"/>
    <d v="2017-02-15T00:00:00"/>
    <s v="Local transport "/>
    <s v="Deckon-grand marche pour achatde petit Caisse (Cash box)"/>
    <s v="Transport"/>
    <s v="Office"/>
    <m/>
    <n v="200"/>
    <e v="#REF!"/>
    <x v="10"/>
    <s v="Rufford"/>
    <s v="DAVID-r"/>
    <s v="OUI"/>
  </r>
  <r>
    <s v="Fevrier"/>
    <d v="2017-02-15T00:00:00"/>
    <s v="Caisse "/>
    <s v="Petit caisse pour le comptable"/>
    <s v="Office materials"/>
    <s v="Office"/>
    <m/>
    <n v="8640"/>
    <e v="#REF!"/>
    <x v="10"/>
    <s v="Rufford"/>
    <s v="DAVID-10"/>
    <s v="OUI"/>
  </r>
  <r>
    <s v="Fevrier"/>
    <d v="2017-02-15T00:00:00"/>
    <s v="Local transport "/>
    <s v="retour bureau"/>
    <s v="Transport"/>
    <s v="Office"/>
    <m/>
    <n v="600"/>
    <e v="#REF!"/>
    <x v="10"/>
    <s v="Rufford"/>
    <s v="DAVID-r"/>
    <s v="OUI"/>
  </r>
  <r>
    <s v="Fevrier"/>
    <d v="2017-02-15T00:00:00"/>
    <s v="Local transport"/>
    <s v="Deplacement Maison-Bureau-Maison"/>
    <s v="Transport"/>
    <s v="Legal"/>
    <m/>
    <n v="1000"/>
    <e v="#REF!"/>
    <x v="2"/>
    <s v="Rufford"/>
    <s v="FIDAR-r"/>
    <s v="OUI"/>
  </r>
  <r>
    <s v="Fevrier"/>
    <d v="2017-02-15T00:00:00"/>
    <s v="Local transport "/>
    <s v="Aller retour tribunal"/>
    <s v="Transport"/>
    <s v="Legal"/>
    <m/>
    <n v="1000"/>
    <e v="#REF!"/>
    <x v="2"/>
    <s v="Rufford"/>
    <s v="FIDAR-r"/>
    <s v="OUI"/>
  </r>
  <r>
    <s v="Fevrier"/>
    <d v="2017-02-15T00:00:00"/>
    <s v="Local transport"/>
    <s v="Mission No7: Aller -Kpota"/>
    <s v="Transport"/>
    <s v="Investigation"/>
    <m/>
    <n v="1200"/>
    <e v="#REF!"/>
    <x v="6"/>
    <s v="Rufford"/>
    <s v="I26-r"/>
    <s v="OUI"/>
  </r>
  <r>
    <s v="Fevrier"/>
    <d v="2017-02-15T00:00:00"/>
    <s v="Local transport "/>
    <s v="Mission No7: Kpota-boka"/>
    <s v="Transport"/>
    <s v="Investigation"/>
    <m/>
    <n v="1200"/>
    <e v="#REF!"/>
    <x v="6"/>
    <s v="Rufford"/>
    <s v="I26-r"/>
    <s v="OUI"/>
  </r>
  <r>
    <s v="Fevrier"/>
    <d v="2017-02-15T00:00:00"/>
    <s v="Local transport "/>
    <s v="Mission No7: boka-bureau"/>
    <s v="Transport"/>
    <s v="Investigation"/>
    <m/>
    <n v="1200"/>
    <e v="#REF!"/>
    <x v="6"/>
    <s v="Rufford"/>
    <s v="I26-r"/>
    <s v="OUI"/>
  </r>
  <r>
    <s v="Fevrier"/>
    <d v="2017-02-15T00:00:00"/>
    <s v="2x Boisson"/>
    <s v="Mission No7"/>
    <s v="Trust building"/>
    <s v="Investigation"/>
    <m/>
    <n v="1100"/>
    <e v="#REF!"/>
    <x v="6"/>
    <s v="Rufford"/>
    <s v="I26-r"/>
    <s v="OUI"/>
  </r>
  <r>
    <s v="Fevrier"/>
    <d v="2017-02-15T00:00:00"/>
    <s v="Local transport "/>
    <s v="Mission No7: Aller retour Nyekonakpoe"/>
    <s v="Transport"/>
    <s v="Investigation"/>
    <m/>
    <n v="1600"/>
    <e v="#REF!"/>
    <x v="7"/>
    <s v="Rufford"/>
    <s v="I48-r"/>
    <s v="OUI"/>
  </r>
  <r>
    <s v="Fevrier"/>
    <d v="2017-02-15T00:00:00"/>
    <s v="Photocopie"/>
    <s v="x314"/>
    <s v="Office materials"/>
    <s v="Office"/>
    <m/>
    <n v="3140"/>
    <e v="#REF!"/>
    <x v="8"/>
    <s v="Rufford"/>
    <s v="MENSAH-8"/>
    <s v="OUI"/>
  </r>
  <r>
    <s v="Fevrier"/>
    <d v="2017-02-15T00:00:00"/>
    <s v="Impression"/>
    <s v="x80"/>
    <s v="Office materials"/>
    <s v="Office"/>
    <m/>
    <n v="2000"/>
    <e v="#REF!"/>
    <x v="8"/>
    <s v="Rufford"/>
    <s v="MENSAH-8"/>
    <s v="OUI"/>
  </r>
  <r>
    <s v="Fevrier"/>
    <d v="2017-02-15T00:00:00"/>
    <s v="Reluire"/>
    <s v="x38"/>
    <s v="Office materials"/>
    <s v="Office"/>
    <m/>
    <n v="13300"/>
    <e v="#REF!"/>
    <x v="8"/>
    <s v="Rufford"/>
    <s v="MENSAH-8"/>
    <s v="OUI"/>
  </r>
  <r>
    <s v="Fevrier"/>
    <d v="2017-02-15T00:00:00"/>
    <s v="Local transport "/>
    <s v="Aller -retour tribunal"/>
    <s v="Transport"/>
    <s v="Legal"/>
    <m/>
    <n v="1000"/>
    <e v="#REF!"/>
    <x v="4"/>
    <s v="Rufford"/>
    <s v="NICOLE-r"/>
    <s v="OUI"/>
  </r>
  <r>
    <s v="Fevrier"/>
    <d v="2017-02-15T00:00:00"/>
    <s v="Local transport"/>
    <s v="Deplacement Maison-Bureau-Maison"/>
    <s v="Transport"/>
    <s v="Legal"/>
    <m/>
    <n v="1000"/>
    <e v="#REF!"/>
    <x v="4"/>
    <s v="Rufford"/>
    <s v="NICOLE-r"/>
    <s v="OUI"/>
  </r>
  <r>
    <s v="Fevrier"/>
    <d v="2017-02-15T00:00:00"/>
    <s v="Local transport "/>
    <s v="Aller retour Radison blue"/>
    <s v="Transport"/>
    <s v="Management"/>
    <m/>
    <n v="1400"/>
    <e v="#REF!"/>
    <x v="12"/>
    <s v="Rufford"/>
    <s v="OFIR-r"/>
    <s v="OUI"/>
  </r>
  <r>
    <s v="Fevrier"/>
    <d v="2017-02-15T00:00:00"/>
    <s v="Nourriture"/>
    <s v="pour sejour Ofir  Lome"/>
    <s v="Travel subsistence"/>
    <s v="Management"/>
    <m/>
    <n v="6000"/>
    <e v="#REF!"/>
    <x v="12"/>
    <s v="Rufford"/>
    <s v="OFIR-r"/>
    <s v="OUI"/>
  </r>
  <r>
    <s v="Fevrier"/>
    <d v="2017-02-15T00:00:00"/>
    <s v="Local transport "/>
    <s v="deplacement Maison-bureau-maison"/>
    <s v="Transport"/>
    <s v="Investigation"/>
    <m/>
    <n v="1000"/>
    <e v="#REF!"/>
    <x v="11"/>
    <s v="Rufford"/>
    <s v="I70-r"/>
    <s v="OUI"/>
  </r>
  <r>
    <s v="Fevrier"/>
    <d v="2017-02-16T00:00:00"/>
    <s v="Local transport "/>
    <s v="Deplacement Maison-Bureau-Maison"/>
    <s v="Transport"/>
    <s v="Legal"/>
    <m/>
    <n v="1000"/>
    <e v="#REF!"/>
    <x v="3"/>
    <s v="Rufford"/>
    <s v="DARIUS-r"/>
    <s v="OUI"/>
  </r>
  <r>
    <s v="Fevrier"/>
    <d v="2017-02-16T00:00:00"/>
    <s v="Local transport"/>
    <s v="Aller-boutique pour achat de carte"/>
    <s v="Transport"/>
    <s v="Office"/>
    <m/>
    <n v="200"/>
    <e v="#REF!"/>
    <x v="10"/>
    <s v="Rufford"/>
    <s v="DAVID-r"/>
    <s v="OUI"/>
  </r>
  <r>
    <s v="Fevrier"/>
    <d v="2017-02-16T00:00:00"/>
    <s v="Local transport"/>
    <s v="Deplacement Maison-Bureau-Maison"/>
    <s v="Transport"/>
    <s v="Legal"/>
    <m/>
    <n v="1000"/>
    <e v="#REF!"/>
    <x v="2"/>
    <s v="Rufford"/>
    <s v="FIDAR-r"/>
    <s v="OUI"/>
  </r>
  <r>
    <s v="Fevrier"/>
    <d v="2017-02-16T00:00:00"/>
    <s v="Local transport "/>
    <s v="Mission No8: Aller retour Akodesewa"/>
    <s v="Transport"/>
    <s v="Investigation"/>
    <m/>
    <n v="2400"/>
    <e v="#REF!"/>
    <x v="6"/>
    <s v="Rufford"/>
    <s v="I26-r"/>
    <s v="OUI"/>
  </r>
  <r>
    <s v="Fevrier"/>
    <d v="2017-02-16T00:00:00"/>
    <s v="Local transport "/>
    <s v="Mission No7: aller  Nyekonakpoe"/>
    <s v="Transport"/>
    <s v="Investigation"/>
    <m/>
    <n v="800"/>
    <e v="#REF!"/>
    <x v="7"/>
    <s v="Rufford"/>
    <s v="I48-r"/>
    <s v="OUI"/>
  </r>
  <r>
    <s v="Fevrier"/>
    <d v="2017-02-16T00:00:00"/>
    <s v="Local transport "/>
    <s v="Mission No7: Nyekonakpoe -hedzranawoe"/>
    <s v="Transport"/>
    <s v="Investigation"/>
    <m/>
    <n v="800"/>
    <e v="#REF!"/>
    <x v="7"/>
    <s v="Rufford"/>
    <s v="I48-r"/>
    <s v="OUI"/>
  </r>
  <r>
    <s v="Fevrier"/>
    <d v="2017-02-16T00:00:00"/>
    <s v="Local transport "/>
    <s v="Mission No7:Hedzranawoe-Bureau"/>
    <s v="Transport"/>
    <s v="Investigation"/>
    <m/>
    <n v="700"/>
    <e v="#REF!"/>
    <x v="7"/>
    <s v="Rufford"/>
    <s v="I48-r"/>
    <s v="OUI"/>
  </r>
  <r>
    <s v="Fevrier"/>
    <d v="2017-02-16T00:00:00"/>
    <s v="2x Boisson"/>
    <s v="Mission No7"/>
    <s v="Trust building"/>
    <s v="Investigation"/>
    <m/>
    <n v="1100"/>
    <e v="#REF!"/>
    <x v="7"/>
    <s v="Rufford"/>
    <s v="I48-r"/>
    <s v="OUI"/>
  </r>
  <r>
    <s v="Fevrier"/>
    <d v="2017-02-16T00:00:00"/>
    <s v="Local transport"/>
    <s v="Deplacement Maison-Bureau-Maison"/>
    <s v="Transport"/>
    <s v="Legal"/>
    <m/>
    <n v="1000"/>
    <e v="#REF!"/>
    <x v="4"/>
    <s v="Rufford"/>
    <s v="NICOLE-r"/>
    <s v="OUI"/>
  </r>
  <r>
    <s v="Fevrier"/>
    <d v="2017-02-16T00:00:00"/>
    <s v="Local transport "/>
    <s v="Aller retour Radison blue"/>
    <s v="Transport"/>
    <s v="Management"/>
    <m/>
    <n v="1000"/>
    <e v="#REF!"/>
    <x v="12"/>
    <s v="Rufford"/>
    <s v="OFIR-r"/>
    <s v="OUI"/>
  </r>
  <r>
    <s v="Fevrier"/>
    <d v="2017-02-16T00:00:00"/>
    <s v="Boisson x3"/>
    <s v="2x Coca cola (4000) et 1x jus frais saison (3000)"/>
    <s v="Travel subsistence"/>
    <s v="Management"/>
    <m/>
    <n v="7000"/>
    <e v="#REF!"/>
    <x v="12"/>
    <s v="Rufford"/>
    <s v="OFIR-2"/>
    <s v="OUI"/>
  </r>
  <r>
    <s v="Fevrier"/>
    <d v="2017-02-16T00:00:00"/>
    <s v="Nourriture"/>
    <s v="pour sejour Ofir  Lome"/>
    <s v="Travel subsistence"/>
    <s v="Management"/>
    <m/>
    <n v="1600"/>
    <e v="#REF!"/>
    <x v="12"/>
    <s v="Rufford"/>
    <s v="OFIR-r"/>
    <s v="OUI"/>
  </r>
  <r>
    <s v="Fevrier"/>
    <d v="2017-02-16T00:00:00"/>
    <s v="Local transport "/>
    <s v="boutique-Ecobank-bureau pour information sur le chequier commender"/>
    <s v="Transport"/>
    <s v="Office"/>
    <m/>
    <n v="700"/>
    <e v="#REF!"/>
    <x v="10"/>
    <s v="Rufford"/>
    <s v="DAVID-r"/>
    <s v="OUI"/>
  </r>
  <r>
    <s v="Fevrier"/>
    <d v="2017-02-16T00:00:00"/>
    <s v="Local transport "/>
    <s v="Deplacement Maison-Bureau-Maison"/>
    <s v="Transport"/>
    <s v="Investigation"/>
    <m/>
    <n v="1000"/>
    <e v="#REF!"/>
    <x v="11"/>
    <s v="Rufford"/>
    <s v="I70-r"/>
    <s v="OUI"/>
  </r>
  <r>
    <s v="Fevrier"/>
    <d v="2017-02-16T00:00:00"/>
    <s v="Local transport "/>
    <s v="aller retour boutique pour achat carte de recharge"/>
    <s v="Transport"/>
    <s v="Investigation"/>
    <m/>
    <n v="600"/>
    <e v="#REF!"/>
    <x v="9"/>
    <s v="Rufford"/>
    <s v="I60-r"/>
    <s v="OUI"/>
  </r>
  <r>
    <s v="Fevrier"/>
    <d v="2017-02-16T00:00:00"/>
    <s v="Telephone"/>
    <s v="Credit de communication pour ofir "/>
    <s v="Telephone"/>
    <s v="Investigation"/>
    <m/>
    <n v="2000"/>
    <e v="#REF!"/>
    <x v="9"/>
    <s v="Rufford"/>
    <s v="I60-4"/>
    <s v="OUI"/>
  </r>
  <r>
    <s v="Fevrier"/>
    <d v="2017-02-16T00:00:00"/>
    <s v="Local transport "/>
    <s v="Aller retour Assivito"/>
    <s v="Transport"/>
    <s v="Investigation"/>
    <m/>
    <n v="1000"/>
    <e v="#REF!"/>
    <x v="9"/>
    <s v="Rufford"/>
    <s v="I60-r"/>
    <s v="OUI"/>
  </r>
  <r>
    <s v="Fevrier"/>
    <d v="2017-02-16T00:00:00"/>
    <s v="Carte sim"/>
    <s v="Carte sim pour Ofir"/>
    <s v="Telephone"/>
    <s v="Investigation"/>
    <m/>
    <n v="2000"/>
    <e v="#REF!"/>
    <x v="9"/>
    <s v="Rufford"/>
    <s v="I60-4"/>
    <s v="OUI"/>
  </r>
  <r>
    <s v="Fevrier"/>
    <d v="2017-02-16T00:00:00"/>
    <s v="Telephone"/>
    <s v="Credit de communication pour un informateur"/>
    <s v="Trust building"/>
    <s v="Investigation"/>
    <m/>
    <n v="1000"/>
    <e v="#REF!"/>
    <x v="9"/>
    <s v="Rufford"/>
    <s v="I60-6"/>
    <s v="OUI"/>
  </r>
  <r>
    <s v="Fevrier"/>
    <d v="2017-02-16T00:00:00"/>
    <s v="Telephone"/>
    <s v="3x 4500, 3x 2000"/>
    <s v="Telephone"/>
    <s v="Office"/>
    <m/>
    <n v="19500"/>
    <e v="#REF!"/>
    <x v="10"/>
    <s v="Rufford"/>
    <s v="DAVID-11"/>
    <s v="OUI"/>
  </r>
  <r>
    <s v="Fevrier"/>
    <d v="2017-02-17T00:00:00"/>
    <s v="Local transport"/>
    <s v="Deplacement Maison-Bureau-Maison"/>
    <s v="Transport"/>
    <s v="Legal"/>
    <m/>
    <n v="1000"/>
    <e v="#REF!"/>
    <x v="3"/>
    <s v="Rufford"/>
    <s v="DARIUS-r"/>
    <s v="OUI"/>
  </r>
  <r>
    <s v="Fevrier"/>
    <d v="2017-02-17T00:00:00"/>
    <s v="Local transport"/>
    <s v="Deplacement Maison-Bureau-Maison"/>
    <s v="Transport"/>
    <s v="Legal"/>
    <m/>
    <n v="1000"/>
    <e v="#REF!"/>
    <x v="2"/>
    <s v="Rufford"/>
    <s v="FIDAR-r"/>
    <s v="OUI"/>
  </r>
  <r>
    <s v="Fevrier"/>
    <d v="2017-02-17T00:00:00"/>
    <s v="Local transport"/>
    <s v="Deplacement Maison-Bureau-Maison"/>
    <s v="Transport"/>
    <s v="Legal"/>
    <m/>
    <n v="1000"/>
    <e v="#REF!"/>
    <x v="4"/>
    <s v="Rufford"/>
    <s v="NICOLE-r"/>
    <s v="OUI"/>
  </r>
  <r>
    <s v="Fevrier"/>
    <d v="2017-02-17T00:00:00"/>
    <s v="Local transport "/>
    <s v="Aller retour limouzine"/>
    <s v="Transport"/>
    <s v="Management"/>
    <m/>
    <n v="600"/>
    <e v="#REF!"/>
    <x v="12"/>
    <s v="Rufford"/>
    <s v="OFIR-r"/>
    <s v="OUI"/>
  </r>
  <r>
    <s v="Fevrier"/>
    <d v="2017-02-17T00:00:00"/>
    <s v="Nourriture"/>
    <s v="pour sejour Ofir  Lome"/>
    <s v="Travel subsistence"/>
    <s v="Management"/>
    <m/>
    <n v="3500"/>
    <e v="#REF!"/>
    <x v="12"/>
    <s v="Rufford"/>
    <s v="OFIR-r"/>
    <s v="OUI"/>
  </r>
  <r>
    <s v="Fevrier"/>
    <d v="2017-02-17T00:00:00"/>
    <s v="Local transport"/>
    <s v="Deplacement Maison-Bureau-Maison"/>
    <s v="Transport"/>
    <s v="Investigation"/>
    <m/>
    <n v="1000"/>
    <e v="#REF!"/>
    <x v="11"/>
    <s v="Rufford"/>
    <s v="I70-r"/>
    <s v="OUI"/>
  </r>
  <r>
    <s v="Fevrier"/>
    <d v="2017-02-17T00:00:00"/>
    <s v="Carburant moto"/>
    <s v="Pour deplacement de mensah"/>
    <s v="Transport"/>
    <s v="Management"/>
    <m/>
    <n v="5000"/>
    <e v="#REF!"/>
    <x v="8"/>
    <s v="Rufford"/>
    <s v="MENSAH-9"/>
    <s v="OUI"/>
  </r>
  <r>
    <s v="Fevrier"/>
    <d v="2017-02-17T00:00:00"/>
    <s v="Impression carte de visite x 100"/>
    <s v="pour Procureur MOKOKO"/>
    <s v="Trust building"/>
    <s v="Management"/>
    <m/>
    <n v="10000"/>
    <e v="#REF!"/>
    <x v="8"/>
    <s v="Rufford"/>
    <s v="MENSAH-10"/>
    <s v="OUI"/>
  </r>
  <r>
    <s v="Fevrier"/>
    <d v="2017-02-17T00:00:00"/>
    <s v="Local transport"/>
    <s v="Mission No8: Aller retour akodesewa"/>
    <s v="Transport"/>
    <s v="Investigation"/>
    <m/>
    <n v="2400"/>
    <e v="#REF!"/>
    <x v="6"/>
    <s v="Rufford"/>
    <s v="I26-r"/>
    <s v="OUI"/>
  </r>
  <r>
    <s v="Fevrier"/>
    <d v="2017-02-17T00:00:00"/>
    <s v="2x Boisson"/>
    <s v="Mission No8"/>
    <s v="Trust building"/>
    <s v="Investigation"/>
    <m/>
    <n v="1100"/>
    <e v="#REF!"/>
    <x v="6"/>
    <s v="Rufford"/>
    <s v="I26-r"/>
    <s v="OUI"/>
  </r>
  <r>
    <s v="Fevrier"/>
    <d v="2017-02-17T00:00:00"/>
    <s v="Local transport"/>
    <s v="Mission No8: Aller retour Akodesewa"/>
    <s v="Transport"/>
    <s v="Investigation"/>
    <m/>
    <n v="500"/>
    <e v="#REF!"/>
    <x v="7"/>
    <s v="Rufford"/>
    <s v="I48-r"/>
    <s v="OUI"/>
  </r>
  <r>
    <s v="Fevrier"/>
    <d v="2017-02-17T00:00:00"/>
    <s v="Local transport"/>
    <s v="Mission No8: Adidogome-Sangurera"/>
    <s v="Transport"/>
    <s v="Investigation"/>
    <m/>
    <n v="500"/>
    <e v="#REF!"/>
    <x v="7"/>
    <s v="Rufford"/>
    <s v="I48-r"/>
    <s v="OUI"/>
  </r>
  <r>
    <s v="Fevrier"/>
    <d v="2017-02-17T00:00:00"/>
    <s v="Local transport"/>
    <s v="Mission No8: Sanguera-Bureau"/>
    <s v="Transport"/>
    <s v="Investigation"/>
    <m/>
    <n v="1000"/>
    <e v="#REF!"/>
    <x v="7"/>
    <s v="Rufford"/>
    <s v="I48-r"/>
    <s v="OUI"/>
  </r>
  <r>
    <s v="Fevrier"/>
    <d v="2017-02-17T00:00:00"/>
    <s v="2x Boisson"/>
    <s v="Mission No8"/>
    <s v="Trust building"/>
    <s v="Investigation"/>
    <m/>
    <n v="1100"/>
    <e v="#REF!"/>
    <x v="7"/>
    <s v="Rufford"/>
    <s v="I48-r"/>
    <s v="OUI"/>
  </r>
  <r>
    <s v="Fevrier"/>
    <d v="2017-02-17T00:00:00"/>
    <s v="Local transport"/>
    <s v="Trajet Be kpehenou-Assigame-bureau pour sondage"/>
    <s v="Transport"/>
    <s v="Investigation"/>
    <m/>
    <n v="1750"/>
    <e v="#REF!"/>
    <x v="11"/>
    <s v="Rufford"/>
    <s v="I70-r"/>
    <s v="OUI"/>
  </r>
  <r>
    <s v="Fevrier"/>
    <d v="2017-02-17T00:00:00"/>
    <s v="8 x Photo d'identité"/>
    <s v="Facilite le sondage dans la boutique"/>
    <s v="Trust building"/>
    <s v="Investigation"/>
    <m/>
    <n v="1500"/>
    <e v="#REF!"/>
    <x v="11"/>
    <s v="Rufford"/>
    <s v="I70-3"/>
    <s v="OUI"/>
  </r>
  <r>
    <s v="Fevrier"/>
    <d v="2017-02-17T00:00:00"/>
    <s v="Local transport"/>
    <s v="Pour achat de canons"/>
    <s v="Transport"/>
    <s v="Office"/>
    <m/>
    <n v="600"/>
    <e v="#REF!"/>
    <x v="9"/>
    <s v="Rufford"/>
    <s v="I60-r"/>
    <s v="OUI"/>
  </r>
  <r>
    <s v="Fevrier"/>
    <d v="2017-02-17T00:00:00"/>
    <s v="3x canons"/>
    <s v="Serrure pour les portes du bureau (cle vachette)"/>
    <s v="Office materials"/>
    <s v="Office"/>
    <m/>
    <n v="7500"/>
    <e v="#REF!"/>
    <x v="9"/>
    <s v="Rufford"/>
    <s v="I60-5"/>
    <s v="OUI"/>
  </r>
  <r>
    <s v="Fevrier"/>
    <d v="2017-02-17T00:00:00"/>
    <s v="Photocopie "/>
    <s v="x 3"/>
    <s v="Office materials"/>
    <s v="Office"/>
    <m/>
    <n v="30"/>
    <e v="#REF!"/>
    <x v="10"/>
    <s v="Rufford"/>
    <s v="DAVID-r"/>
    <s v="NON"/>
  </r>
  <r>
    <s v="Fevrier"/>
    <d v="2017-02-17T00:00:00"/>
    <s v="Local transport "/>
    <s v="pour aller prendre le projecteur"/>
    <s v="Transport"/>
    <s v="Office"/>
    <m/>
    <n v="500"/>
    <e v="#REF!"/>
    <x v="2"/>
    <s v="Rufford"/>
    <s v="FIDAR-r"/>
    <s v="OUI"/>
  </r>
  <r>
    <s v="Fevrier"/>
    <d v="2017-02-17T00:00:00"/>
    <s v="Local transport"/>
    <s v="Retour du projecteur"/>
    <s v="Transport"/>
    <s v="Office"/>
    <m/>
    <n v="900"/>
    <e v="#REF!"/>
    <x v="2"/>
    <s v="Rufford"/>
    <s v="FIDAR-r"/>
    <s v="OUI"/>
  </r>
  <r>
    <s v="Fevrier"/>
    <d v="2017-02-17T00:00:00"/>
    <s v="Location projecteur"/>
    <m/>
    <s v="Service"/>
    <s v="Office"/>
    <m/>
    <n v="5000"/>
    <e v="#REF!"/>
    <x v="2"/>
    <s v="Rufford"/>
    <s v="FIDAR-1"/>
    <s v="OUI"/>
  </r>
  <r>
    <s v="Fevrier"/>
    <d v="2017-02-17T00:00:00"/>
    <s v="Avance sur salaire "/>
    <s v="Fevrier et Mars a Mensah"/>
    <s v="Personnel"/>
    <s v="Management"/>
    <m/>
    <n v="120000"/>
    <e v="#REF!"/>
    <x v="8"/>
    <s v="Rufford"/>
    <s v="MENSAH-r"/>
    <s v="OUI"/>
  </r>
  <r>
    <s v="Fevrier"/>
    <d v="2017-02-18T00:00:00"/>
    <s v="Local transport "/>
    <s v="Aller retour akodessewa"/>
    <s v="Transport"/>
    <s v="Investigation"/>
    <m/>
    <n v="2400"/>
    <e v="#REF!"/>
    <x v="9"/>
    <s v="Rufford"/>
    <s v="I60-r"/>
    <s v="OUI"/>
  </r>
  <r>
    <s v="Fevrier"/>
    <d v="2017-02-18T00:00:00"/>
    <s v="Don au chauffeur"/>
    <s v="don pour la cible"/>
    <s v="Trust building"/>
    <s v="Investigation"/>
    <m/>
    <n v="10000"/>
    <e v="#REF!"/>
    <x v="9"/>
    <s v="Rufford"/>
    <s v="I60-r"/>
    <s v="OUI"/>
  </r>
  <r>
    <s v="Fevrier"/>
    <d v="2017-02-18T00:00:00"/>
    <s v="Adhesion ramassage ordure"/>
    <s v="Abonement pour Rammassage des ordures"/>
    <s v="Service"/>
    <s v="Management"/>
    <m/>
    <n v="2000"/>
    <e v="#REF!"/>
    <x v="8"/>
    <s v="Rufford"/>
    <s v="MENSAH-11"/>
    <s v="OUI"/>
  </r>
  <r>
    <s v="Fevrier"/>
    <d v="2017-02-18T00:00:00"/>
    <s v="Impression "/>
    <s v="Exercice pour les juristes x 8"/>
    <s v="Office materials"/>
    <s v="Office"/>
    <m/>
    <n v="400"/>
    <e v="#REF!"/>
    <x v="10"/>
    <s v="Rufford"/>
    <s v="DAVID-12"/>
    <s v="OUI"/>
  </r>
  <r>
    <s v="Fevrier"/>
    <d v="2017-02-18T00:00:00"/>
    <s v="Cadena"/>
    <s v="x1"/>
    <s v="Office materials"/>
    <s v="Office"/>
    <m/>
    <n v="1200"/>
    <e v="#REF!"/>
    <x v="5"/>
    <s v="Rufford"/>
    <s v="RENS-29"/>
    <s v="OUI"/>
  </r>
  <r>
    <s v="Fevrier"/>
    <d v="2017-02-18T00:00:00"/>
    <s v="Envelloppe"/>
    <s v="x 2 paquet"/>
    <s v="Office materials"/>
    <s v="Office"/>
    <m/>
    <n v="700"/>
    <e v="#REF!"/>
    <x v="5"/>
    <s v="Rufford"/>
    <s v="RENS-29"/>
    <s v="OUI"/>
  </r>
  <r>
    <s v="Fevrier"/>
    <d v="2017-02-18T00:00:00"/>
    <s v="Sachet poubelle"/>
    <s v="x1 paquet"/>
    <s v="Office materials"/>
    <s v="Office"/>
    <m/>
    <n v="3200"/>
    <e v="#REF!"/>
    <x v="5"/>
    <s v="Rufford"/>
    <s v="RENS-29"/>
    <s v="OUI"/>
  </r>
  <r>
    <s v="Fevrier"/>
    <d v="2017-02-18T00:00:00"/>
    <s v="Lion star dish"/>
    <s v="x1"/>
    <s v="Office materials"/>
    <s v="Office"/>
    <m/>
    <n v="3500"/>
    <e v="#REF!"/>
    <x v="5"/>
    <s v="Rufford"/>
    <s v="RENS-29"/>
    <s v="OUI"/>
  </r>
  <r>
    <s v="Fevrier"/>
    <d v="2017-02-18T00:00:00"/>
    <s v="Briquet"/>
    <s v="x1"/>
    <s v="Office materials"/>
    <s v="Office"/>
    <m/>
    <n v="150"/>
    <e v="#REF!"/>
    <x v="5"/>
    <s v="Rufford"/>
    <s v="RENS-29"/>
    <s v="OUI"/>
  </r>
  <r>
    <s v="Fevrier"/>
    <d v="2017-02-18T00:00:00"/>
    <s v="Local transport"/>
    <s v="Aller retour super marche"/>
    <s v="Transport"/>
    <s v="Management"/>
    <m/>
    <n v="600"/>
    <e v="#REF!"/>
    <x v="5"/>
    <s v="Rufford"/>
    <s v="RENS-r"/>
    <s v="OUI"/>
  </r>
  <r>
    <s v="Fevrier"/>
    <d v="2017-02-18T00:00:00"/>
    <s v="Local transport"/>
    <s v="Aller retour limouzine"/>
    <s v="Transport"/>
    <s v="Management"/>
    <m/>
    <n v="600"/>
    <e v="#REF!"/>
    <x v="12"/>
    <s v="Rufford"/>
    <s v="OFIR-r"/>
    <s v="OUI"/>
  </r>
  <r>
    <s v="Fevrier"/>
    <d v="2017-02-18T00:00:00"/>
    <s v="Boissonx4"/>
    <s v="3x Coca cola (3000) et 1x Castel (1500)"/>
    <s v="Travel subsistence"/>
    <s v="Management"/>
    <m/>
    <n v="4500"/>
    <e v="#REF!"/>
    <x v="12"/>
    <s v="Rufford"/>
    <s v="OFIR-3"/>
    <s v="OUI"/>
  </r>
  <r>
    <s v="Fevrier"/>
    <d v="2017-02-18T00:00:00"/>
    <s v="Nourriture"/>
    <s v="De Ofir a Lome"/>
    <s v="Travel subsistence"/>
    <s v="Management"/>
    <m/>
    <n v="3500"/>
    <e v="#REF!"/>
    <x v="12"/>
    <s v="Rufford"/>
    <s v="OFIR-r"/>
    <s v="OUI"/>
  </r>
  <r>
    <s v="Fevrier"/>
    <d v="2017-02-19T00:00:00"/>
    <s v="Local transport"/>
    <s v="Aller retour supermarche Ramco"/>
    <s v="Transport"/>
    <s v="Management"/>
    <m/>
    <n v="800"/>
    <e v="#REF!"/>
    <x v="12"/>
    <s v="Rufford"/>
    <s v="OFIR-r"/>
    <s v="OUI"/>
  </r>
  <r>
    <s v="Fevrier"/>
    <d v="2017-02-19T00:00:00"/>
    <s v="Nourriture"/>
    <s v="De Ofir a Lome"/>
    <s v="Travel subsistence"/>
    <s v="Management"/>
    <m/>
    <n v="4000"/>
    <e v="#REF!"/>
    <x v="12"/>
    <s v="Rufford"/>
    <s v="OFIR-r"/>
    <s v="OUI"/>
  </r>
  <r>
    <s v="Fevrier"/>
    <d v="2017-02-20T00:00:00"/>
    <s v="Telephone"/>
    <s v="2x 2000 ( carte de credit)"/>
    <s v="Telephone"/>
    <s v="Office"/>
    <m/>
    <n v="4000"/>
    <e v="#REF!"/>
    <x v="10"/>
    <s v="Rufford"/>
    <s v="DAVID-13"/>
    <s v="OUI"/>
  </r>
  <r>
    <s v="Fevrier"/>
    <d v="2017-02-20T00:00:00"/>
    <s v="Local transport"/>
    <s v="Aller retour Boutique"/>
    <s v="Transport"/>
    <s v="Office"/>
    <m/>
    <n v="600"/>
    <e v="#REF!"/>
    <x v="10"/>
    <s v="Rufford"/>
    <s v="DAVID-r"/>
    <s v="OUI"/>
  </r>
  <r>
    <s v="Fevrier"/>
    <d v="2017-02-20T00:00:00"/>
    <s v="Costume"/>
    <s v="Tenue pour Mensah (veste)"/>
    <s v="Personnel"/>
    <s v="Management"/>
    <m/>
    <n v="35000"/>
    <e v="#REF!"/>
    <x v="8"/>
    <s v="Rufford"/>
    <s v="MENSAH-12"/>
    <s v="OUI"/>
  </r>
  <r>
    <s v="Fevrier"/>
    <d v="2017-02-20T00:00:00"/>
    <s v="Forfait internet"/>
    <s v="Forfait internet pour Wifi box de Mensah"/>
    <s v="Service"/>
    <s v="Management"/>
    <m/>
    <n v="10000"/>
    <e v="#REF!"/>
    <x v="8"/>
    <s v="Rufford"/>
    <s v="MENSAH-15"/>
    <s v="OUI"/>
  </r>
  <r>
    <s v="Fevrier"/>
    <d v="2017-02-20T00:00:00"/>
    <s v="Souris"/>
    <s v="Pour ordinateur de Mensah"/>
    <s v="Office materials"/>
    <s v="Office"/>
    <m/>
    <n v="5000"/>
    <e v="#REF!"/>
    <x v="7"/>
    <s v="Rufford"/>
    <s v="I48-5"/>
    <s v="OUI"/>
  </r>
  <r>
    <s v="Fevrier"/>
    <d v="2017-02-20T00:00:00"/>
    <s v="Local transport"/>
    <s v="Aller retour boutique pour achat de la souris"/>
    <s v="Transport"/>
    <s v="Office"/>
    <m/>
    <n v="400"/>
    <e v="#REF!"/>
    <x v="7"/>
    <s v="Rufford"/>
    <s v="I48-r"/>
    <s v="OUI"/>
  </r>
  <r>
    <s v="Fevrier"/>
    <d v="2017-02-20T00:00:00"/>
    <s v="Local transport"/>
    <s v="Mission No4: Bureau-border( frontiere Togo-Ghana)"/>
    <s v="Transport"/>
    <s v="Investigation"/>
    <m/>
    <n v="1500"/>
    <e v="#REF!"/>
    <x v="9"/>
    <s v="Rufford"/>
    <s v="I60-r"/>
    <s v="OUI"/>
  </r>
  <r>
    <s v="Fevrier"/>
    <d v="2017-02-20T00:00:00"/>
    <s v="Inter city"/>
    <s v="Mission No4:Lome - Accra "/>
    <s v="Transport"/>
    <s v="Investigation"/>
    <m/>
    <n v="5000"/>
    <e v="#REF!"/>
    <x v="9"/>
    <s v="Rufford"/>
    <s v="I60-7"/>
    <s v="OUI"/>
  </r>
  <r>
    <s v="Fevrier"/>
    <d v="2017-02-20T00:00:00"/>
    <s v="Hebergement"/>
    <s v="Mission No4: 1 x nuite"/>
    <s v="Travel subsistence"/>
    <s v="Investigation"/>
    <m/>
    <n v="10000"/>
    <e v="#REF!"/>
    <x v="9"/>
    <s v="Rufford"/>
    <s v="I60-8"/>
    <s v="OUI"/>
  </r>
  <r>
    <s v="Fevrier"/>
    <d v="2017-02-20T00:00:00"/>
    <s v="Nourriture"/>
    <s v="Mission No4"/>
    <s v="Travel subsistence"/>
    <s v="Investigation"/>
    <m/>
    <n v="3000"/>
    <e v="#REF!"/>
    <x v="9"/>
    <s v="Rufford"/>
    <s v="I60-r"/>
    <s v="OUI"/>
  </r>
  <r>
    <s v="Fevrier"/>
    <d v="2017-02-20T00:00:00"/>
    <s v="Sim card"/>
    <s v="Mission No4: Carte sim du Ghana pour permettre la communication"/>
    <s v="Office materials"/>
    <s v="Investigation"/>
    <m/>
    <n v="1000"/>
    <e v="#REF!"/>
    <x v="9"/>
    <s v="Rufford"/>
    <s v="I60-r"/>
    <s v="OUI"/>
  </r>
  <r>
    <s v="Fevrier"/>
    <d v="2017-02-20T00:00:00"/>
    <s v="Local transport"/>
    <s v="Mission No4: Station de bus-kotobabi"/>
    <s v="Transport"/>
    <s v="Investigation"/>
    <m/>
    <n v="4000"/>
    <e v="#REF!"/>
    <x v="9"/>
    <s v="Rufford"/>
    <s v="I60-r"/>
    <s v="OUI"/>
  </r>
  <r>
    <s v="Fevrier"/>
    <d v="2017-02-20T00:00:00"/>
    <s v="Telephone"/>
    <s v="Mission No4:Credit pour la communication mission au ghana"/>
    <s v="Telephone"/>
    <s v="Investigation"/>
    <m/>
    <n v="2000"/>
    <e v="#REF!"/>
    <x v="9"/>
    <s v="Rufford"/>
    <s v="I60-r"/>
    <s v="OUI"/>
  </r>
  <r>
    <s v="Fevrier"/>
    <d v="2017-02-20T00:00:00"/>
    <s v="Telephone"/>
    <s v="5x 1000, 4x 2000, 1x4500 (carte de credit)"/>
    <s v="Telephone"/>
    <s v="Office"/>
    <m/>
    <n v="17500"/>
    <e v="#REF!"/>
    <x v="10"/>
    <s v="Rufford"/>
    <s v="DAVID-14"/>
    <s v="OUI"/>
  </r>
  <r>
    <s v="Fevrier"/>
    <d v="2017-02-20T00:00:00"/>
    <s v="Local transport"/>
    <s v="Aller -boutique pour acheter les cartes de credit"/>
    <s v="Transport"/>
    <s v="Office"/>
    <m/>
    <n v="300"/>
    <e v="#REF!"/>
    <x v="10"/>
    <s v="Rufford"/>
    <s v="DAVID-r"/>
    <s v="OUI"/>
  </r>
  <r>
    <s v="Fevrier"/>
    <d v="2017-02-20T00:00:00"/>
    <s v="Local transport"/>
    <s v="Boutique-Ecobank-bureau pour information sur le compte"/>
    <s v="Transport"/>
    <s v="Office"/>
    <m/>
    <n v="800"/>
    <e v="#REF!"/>
    <x v="10"/>
    <s v="Rufford"/>
    <s v="DAVID-r"/>
    <s v="OUI"/>
  </r>
  <r>
    <s v="Fevrier"/>
    <d v="2017-02-20T00:00:00"/>
    <s v="Document"/>
    <s v="Code de de l'environnement pour les juristes"/>
    <s v="Office materials"/>
    <s v="Legal"/>
    <m/>
    <n v="4000"/>
    <e v="#REF!"/>
    <x v="3"/>
    <s v="Rufford"/>
    <s v="DARIUS-3"/>
    <s v="OUI"/>
  </r>
  <r>
    <s v="Fevrier"/>
    <d v="2017-02-20T00:00:00"/>
    <s v="Local transport"/>
    <s v="Bureau-Editogo-bueau pour achater le document"/>
    <s v="Transport"/>
    <s v="Legal"/>
    <m/>
    <n v="1000"/>
    <e v="#REF!"/>
    <x v="3"/>
    <s v="Rufford"/>
    <s v="DARIUS-2"/>
    <s v="OUI"/>
  </r>
  <r>
    <s v="Fevrier"/>
    <d v="2017-02-20T00:00:00"/>
    <s v="Local transport"/>
    <s v="Deplacement Maison-Bureau-Maison"/>
    <s v="Transport"/>
    <s v="Legal"/>
    <m/>
    <n v="1000"/>
    <e v="#REF!"/>
    <x v="2"/>
    <s v="Rufford"/>
    <s v="FIDAR-r"/>
    <s v="OUI"/>
  </r>
  <r>
    <s v="Fevrier"/>
    <d v="2017-02-20T00:00:00"/>
    <s v="Local transport"/>
    <s v="Deplacement Maison-Bureau-Maison"/>
    <s v="Transport"/>
    <s v="Legal"/>
    <m/>
    <n v="1000"/>
    <e v="#REF!"/>
    <x v="3"/>
    <s v="Rufford"/>
    <s v="DARIUS-r"/>
    <s v="OUI"/>
  </r>
  <r>
    <s v="Fevrier"/>
    <d v="2017-02-20T00:00:00"/>
    <s v="Local transport"/>
    <s v="Deplacement Maison-Bureau-Maison"/>
    <s v="Transport"/>
    <s v="Legal"/>
    <m/>
    <n v="1000"/>
    <e v="#REF!"/>
    <x v="4"/>
    <s v="Rufford"/>
    <s v="NICOLE-r"/>
    <s v="OUI"/>
  </r>
  <r>
    <s v="Fevrier"/>
    <d v="2017-02-20T00:00:00"/>
    <s v="3x Power bank"/>
    <s v="Pour recharger les phones des enqueteurs sur le terrain"/>
    <s v="Office materials"/>
    <s v="Office"/>
    <m/>
    <n v="15000"/>
    <e v="#REF!"/>
    <x v="10"/>
    <s v="Rufford"/>
    <s v="DAVID-15"/>
    <s v="OUI"/>
  </r>
  <r>
    <s v="Fevrier"/>
    <d v="2017-02-20T00:00:00"/>
    <s v="Local transport"/>
    <s v="Aller retour Deckon pour acheter les power bank"/>
    <s v="Transport"/>
    <s v="Office"/>
    <m/>
    <n v="1200"/>
    <e v="#REF!"/>
    <x v="10"/>
    <s v="Rufford"/>
    <s v="DAVID-r"/>
    <s v="OUI"/>
  </r>
  <r>
    <s v="Fevrier"/>
    <d v="2017-02-20T00:00:00"/>
    <s v="Local transport"/>
    <s v="Deplacement Maison-Bureau-Maison"/>
    <s v="Transport"/>
    <s v="Investigation"/>
    <m/>
    <n v="1000"/>
    <e v="#REF!"/>
    <x v="11"/>
    <s v="Rufford"/>
    <s v="I70-r"/>
    <s v="OUI"/>
  </r>
  <r>
    <s v="Fevrier"/>
    <d v="2017-02-20T00:00:00"/>
    <s v="Immigration"/>
    <s v="Mission No4: Service immigration au ghana"/>
    <s v="Travel Expenses"/>
    <s v="Investigation"/>
    <m/>
    <n v="1500"/>
    <e v="#REF!"/>
    <x v="9"/>
    <s v="Rufford"/>
    <s v="I60-r"/>
    <s v="OUI"/>
  </r>
  <r>
    <s v="Fevrier"/>
    <d v="2017-02-20T00:00:00"/>
    <s v="Local transport"/>
    <s v="Aller retour service passport"/>
    <s v="Transport"/>
    <s v="Management"/>
    <m/>
    <n v="600"/>
    <e v="#REF!"/>
    <x v="12"/>
    <s v="Rufford"/>
    <s v="OFIR-r"/>
    <s v="OUI"/>
  </r>
  <r>
    <s v="Fevrier"/>
    <d v="2017-02-20T00:00:00"/>
    <s v="Nourriture"/>
    <s v="De Ofir a Lome"/>
    <s v="Travel subsistence"/>
    <s v="Management"/>
    <m/>
    <n v="3000"/>
    <e v="#REF!"/>
    <x v="12"/>
    <s v="Rufford"/>
    <s v="OFIR-r"/>
    <s v="OUI"/>
  </r>
  <r>
    <s v="Fevrier"/>
    <d v="2017-02-21T00:00:00"/>
    <s v="Hebergement"/>
    <s v="Mission No4: 1 x nuite"/>
    <s v="Travel subsistence"/>
    <s v="Investigation"/>
    <m/>
    <n v="10000"/>
    <e v="#REF!"/>
    <x v="9"/>
    <s v="Rufford"/>
    <s v="I60-8"/>
    <s v="OUI"/>
  </r>
  <r>
    <s v="Fevrier"/>
    <d v="2017-02-21T00:00:00"/>
    <s v="Local transport"/>
    <s v="Mission No4: Deplacement interurbain au ghana"/>
    <s v="Transport"/>
    <s v="Investigation"/>
    <m/>
    <n v="6000"/>
    <e v="#REF!"/>
    <x v="9"/>
    <s v="Rufford"/>
    <s v="I60-r"/>
    <s v="OUI"/>
  </r>
  <r>
    <s v="Fevrier"/>
    <d v="2017-02-21T00:00:00"/>
    <s v="Telephone"/>
    <s v="Mission No4"/>
    <s v="Telephone"/>
    <s v="Investigation"/>
    <m/>
    <n v="2000"/>
    <e v="#REF!"/>
    <x v="9"/>
    <s v="Rufford"/>
    <s v="I60-r"/>
    <s v="OUI"/>
  </r>
  <r>
    <s v="Fevrier"/>
    <d v="2017-02-21T00:00:00"/>
    <s v="3x Boisson"/>
    <s v="Mission No4: "/>
    <s v="Trust building"/>
    <s v="Investigation"/>
    <m/>
    <n v="3000"/>
    <e v="#REF!"/>
    <x v="9"/>
    <s v="Rufford"/>
    <s v="I60-r"/>
    <s v="OUI"/>
  </r>
  <r>
    <s v="Fevrier"/>
    <d v="2017-02-21T00:00:00"/>
    <s v="Nourriture"/>
    <s v="Mission No4"/>
    <s v="Travel subsistence"/>
    <s v="Investigation"/>
    <m/>
    <n v="3000"/>
    <e v="#REF!"/>
    <x v="9"/>
    <s v="Rufford"/>
    <s v="I60-r"/>
    <s v="OUI"/>
  </r>
  <r>
    <s v="Fevrier"/>
    <d v="2017-02-21T00:00:00"/>
    <s v="Local transport"/>
    <s v="Deplacement Maison-Bureau-Maison"/>
    <s v="Transport"/>
    <s v="Legal"/>
    <m/>
    <n v="1000"/>
    <e v="#REF!"/>
    <x v="2"/>
    <s v="Rufford"/>
    <s v="FIDAR-r"/>
    <s v="OUI"/>
  </r>
  <r>
    <s v="Fevrier"/>
    <d v="2017-02-21T00:00:00"/>
    <s v="Local transport"/>
    <s v="Deplacement Maison-Bureau-Maison"/>
    <s v="Transport"/>
    <s v="Legal"/>
    <m/>
    <n v="1000"/>
    <e v="#REF!"/>
    <x v="3"/>
    <s v="Rufford"/>
    <s v="DARIUS-r"/>
    <s v="OUI"/>
  </r>
  <r>
    <s v="Fevrier"/>
    <d v="2017-02-21T00:00:00"/>
    <s v="Local transport"/>
    <s v="Deplacement Maison-Bureau-Maison"/>
    <s v="Transport"/>
    <s v="Legal"/>
    <m/>
    <n v="1000"/>
    <e v="#REF!"/>
    <x v="4"/>
    <s v="Rufford"/>
    <s v="NICOLE-r"/>
    <s v="OUI"/>
  </r>
  <r>
    <s v="Fevrier"/>
    <d v="2017-02-21T00:00:00"/>
    <s v="Local transport"/>
    <s v="Deplacement Maison-Bureau-Maison"/>
    <s v="Transport"/>
    <s v="Investigation"/>
    <m/>
    <n v="1000"/>
    <e v="#REF!"/>
    <x v="11"/>
    <s v="Rufford"/>
    <s v="I70-r"/>
    <s v="OUI"/>
  </r>
  <r>
    <s v="Fevrier"/>
    <d v="2017-02-21T00:00:00"/>
    <s v="Local transport"/>
    <s v="Mission 9: bureau -station "/>
    <s v="Transport"/>
    <s v="Investigation"/>
    <m/>
    <n v="500"/>
    <e v="#REF!"/>
    <x v="6"/>
    <s v="Rufford"/>
    <s v="I26-r"/>
    <s v="OUI"/>
  </r>
  <r>
    <s v="Fevrier"/>
    <d v="2017-02-21T00:00:00"/>
    <s v="Inter city"/>
    <s v="Mission No9: Station - Atakpame"/>
    <s v="Transport"/>
    <s v="Investigation"/>
    <m/>
    <n v="2600"/>
    <e v="#REF!"/>
    <x v="6"/>
    <s v="Rufford"/>
    <s v="I26-r"/>
    <s v="OUI"/>
  </r>
  <r>
    <s v="Fevrier"/>
    <d v="2017-02-21T00:00:00"/>
    <s v="Inter city"/>
    <s v="Mission No9: Atakpame-Nangbeto"/>
    <s v="Transport"/>
    <s v="Investigation"/>
    <m/>
    <n v="1500"/>
    <e v="#REF!"/>
    <x v="6"/>
    <s v="Rufford"/>
    <s v="I26-r"/>
    <s v="OUI"/>
  </r>
  <r>
    <s v="Fevrier"/>
    <d v="2017-02-21T00:00:00"/>
    <s v="Local transport"/>
    <s v="Mission No9: Nangbeto-village "/>
    <s v="Transport"/>
    <s v="Investigation"/>
    <m/>
    <n v="3500"/>
    <e v="#REF!"/>
    <x v="6"/>
    <s v="Rufford"/>
    <s v="I26-r"/>
    <s v="OUI"/>
  </r>
  <r>
    <s v="Fevrier"/>
    <d v="2017-02-21T00:00:00"/>
    <s v="Nourriture"/>
    <s v="Mission No9"/>
    <s v="Travel subsistence"/>
    <s v="Investigation"/>
    <m/>
    <n v="3000"/>
    <e v="#REF!"/>
    <x v="6"/>
    <s v="Rufford"/>
    <s v="I26-r"/>
    <s v="OUI"/>
  </r>
  <r>
    <s v="Fevrier"/>
    <d v="2017-02-21T00:00:00"/>
    <s v="Boisson"/>
    <s v="Mission No9"/>
    <s v="Trust building"/>
    <s v="Investigation"/>
    <m/>
    <n v="2000"/>
    <e v="#REF!"/>
    <x v="6"/>
    <s v="Rufford"/>
    <s v="I26-r"/>
    <s v="OUI"/>
  </r>
  <r>
    <s v="Fevrier"/>
    <d v="2017-02-21T00:00:00"/>
    <s v="Local transport"/>
    <s v="Mission No9: Village-Nangbeto"/>
    <s v="Transport"/>
    <s v="Investigation"/>
    <m/>
    <n v="3500"/>
    <e v="#REF!"/>
    <x v="6"/>
    <s v="Rufford"/>
    <s v="I26-r"/>
    <s v="OUI"/>
  </r>
  <r>
    <s v="Fevrier"/>
    <d v="2017-02-21T00:00:00"/>
    <s v="Inter city"/>
    <s v="Mission No9: Nangbeto-Atakpame"/>
    <s v="Transport"/>
    <s v="Investigation"/>
    <m/>
    <n v="1500"/>
    <e v="#REF!"/>
    <x v="6"/>
    <s v="Rufford"/>
    <s v="I26-r"/>
    <s v="OUI"/>
  </r>
  <r>
    <s v="Fevrier"/>
    <d v="2017-02-21T00:00:00"/>
    <s v="Inter city"/>
    <s v="Mission No9:Atakpame-Lome"/>
    <s v="Transport"/>
    <s v="Investigation"/>
    <m/>
    <n v="2600"/>
    <e v="#REF!"/>
    <x v="6"/>
    <s v="Rufford"/>
    <s v="I26-r"/>
    <s v="OUI"/>
  </r>
  <r>
    <s v="Fevrier"/>
    <d v="2017-02-21T00:00:00"/>
    <s v="Local transport"/>
    <s v="Mission No9: Station-Maison"/>
    <s v="Transport"/>
    <s v="Investigation"/>
    <m/>
    <n v="500"/>
    <e v="#REF!"/>
    <x v="6"/>
    <s v="Rufford"/>
    <s v="I26-r"/>
    <s v="OUI"/>
  </r>
  <r>
    <s v="Fevrier"/>
    <d v="2017-02-21T00:00:00"/>
    <s v="1x pocket wifi box"/>
    <s v="Pour le bureau"/>
    <s v="Equipement"/>
    <s v="Office"/>
    <m/>
    <n v="49000"/>
    <e v="#REF!"/>
    <x v="10"/>
    <s v="Rufford"/>
    <s v="DAVID-16"/>
    <s v="OUI"/>
  </r>
  <r>
    <s v="Fevrier"/>
    <d v="2017-02-21T00:00:00"/>
    <s v="2x Tampons"/>
    <s v="Pour Mensah et Rens"/>
    <s v="Office materials"/>
    <s v="Office"/>
    <m/>
    <n v="16000"/>
    <e v="#REF!"/>
    <x v="10"/>
    <s v="Rufford"/>
    <s v="DAVID-17"/>
    <s v="OUI"/>
  </r>
  <r>
    <s v="Fevrier"/>
    <d v="2017-02-21T00:00:00"/>
    <s v="Local transport"/>
    <s v="Aller -Ecobank pour information sur le transfer d'argent"/>
    <s v="Transport"/>
    <s v="Office"/>
    <m/>
    <n v="400"/>
    <e v="#REF!"/>
    <x v="10"/>
    <s v="Rufford"/>
    <s v="DAVID-r"/>
    <s v="OUI"/>
  </r>
  <r>
    <s v="Fevrier"/>
    <d v="2017-02-21T00:00:00"/>
    <s v="Local transport"/>
    <s v="Ecobank-Moov agoe pour acheter le wifi box"/>
    <s v="Transport"/>
    <s v="Office"/>
    <m/>
    <n v="600"/>
    <e v="#REF!"/>
    <x v="10"/>
    <s v="Rufford"/>
    <s v="DAVID-r"/>
    <s v="OUI"/>
  </r>
  <r>
    <s v="Fevrier"/>
    <d v="2017-02-21T00:00:00"/>
    <s v="Local transport"/>
    <s v="Agoe-3K pour prendre renseignement pour l'agent de securite"/>
    <s v="Transport"/>
    <s v="Office"/>
    <m/>
    <n v="500"/>
    <e v="#REF!"/>
    <x v="10"/>
    <s v="Rufford"/>
    <s v="DAVID-r"/>
    <s v="OUI"/>
  </r>
  <r>
    <s v="Fevrier"/>
    <d v="2017-02-21T00:00:00"/>
    <s v="Local transport"/>
    <s v="3k-Deckon pour commande des tampons"/>
    <s v="Transport"/>
    <s v="Office"/>
    <m/>
    <n v="400"/>
    <e v="#REF!"/>
    <x v="10"/>
    <s v="Rufford"/>
    <s v="DAVID-r"/>
    <s v="OUI"/>
  </r>
  <r>
    <s v="Fevrier"/>
    <d v="2017-02-21T00:00:00"/>
    <s v="Local transport"/>
    <s v="Deckon-bureau"/>
    <s v="Transport"/>
    <s v="Office"/>
    <m/>
    <n v="600"/>
    <e v="#REF!"/>
    <x v="10"/>
    <s v="Rufford"/>
    <s v="DAVID-r"/>
    <s v="OUI"/>
  </r>
  <r>
    <s v="Fevrier"/>
    <d v="2017-02-21T00:00:00"/>
    <s v="Local transport"/>
    <s v="Bureau -Minister environnement-bureau pour deposer un courier"/>
    <s v="Transport"/>
    <s v="Legal"/>
    <m/>
    <n v="1200"/>
    <e v="#REF!"/>
    <x v="2"/>
    <s v="Rufford"/>
    <s v="FIDAR-r"/>
    <s v="OUI"/>
  </r>
  <r>
    <s v="Fevrier"/>
    <d v="2017-02-21T00:00:00"/>
    <s v="Local transport"/>
    <s v="Bureau-cyber pour photocopie et impression"/>
    <s v="Transport"/>
    <s v="Legal"/>
    <m/>
    <n v="100"/>
    <e v="#REF!"/>
    <x v="2"/>
    <s v="Rufford"/>
    <s v="FIDAR-r"/>
    <s v="OUI"/>
  </r>
  <r>
    <s v="Fevrier"/>
    <d v="2017-02-21T00:00:00"/>
    <s v="Impression"/>
    <s v="x9"/>
    <s v="Office materials"/>
    <s v="Legal"/>
    <m/>
    <n v="450"/>
    <e v="#REF!"/>
    <x v="2"/>
    <s v="Rufford"/>
    <s v="FIDAR-r"/>
    <s v="NON"/>
  </r>
  <r>
    <s v="Fevrier"/>
    <d v="2017-02-21T00:00:00"/>
    <s v="Photocopie"/>
    <s v="x15"/>
    <s v="Office materials"/>
    <s v="Legal"/>
    <m/>
    <n v="150"/>
    <e v="#REF!"/>
    <x v="2"/>
    <s v="Rufford"/>
    <s v="FIDAR-r"/>
    <s v="NON"/>
  </r>
  <r>
    <s v="Fevrier"/>
    <d v="2017-02-21T00:00:00"/>
    <s v="Local transport"/>
    <s v="Bureau-Assigame-bureau pour echamge d'argent de Ofir"/>
    <s v="Transport"/>
    <s v="Legal"/>
    <m/>
    <n v="1000"/>
    <e v="#REF!"/>
    <x v="3"/>
    <s v="Rufford"/>
    <s v="DARIUS-4"/>
    <s v="OUI"/>
  </r>
  <r>
    <s v="Fevrier"/>
    <d v="2017-02-21T00:00:00"/>
    <s v="Local transport"/>
    <s v="Servicepassport-mint hotel-bureau"/>
    <s v="Transport"/>
    <s v="Management"/>
    <m/>
    <n v="700"/>
    <e v="#REF!"/>
    <x v="12"/>
    <s v="Rufford"/>
    <s v="OFIR-r"/>
    <s v="OUI"/>
  </r>
  <r>
    <s v="Fevrier"/>
    <d v="2017-02-21T00:00:00"/>
    <s v="Boisson x 2"/>
    <m/>
    <s v="Travel subsistence"/>
    <s v="Management"/>
    <m/>
    <n v="1500"/>
    <e v="#REF!"/>
    <x v="12"/>
    <s v="Rufford"/>
    <s v="OFIR-4"/>
    <s v="OUI"/>
  </r>
  <r>
    <s v="Fevrier"/>
    <d v="2017-02-21T00:00:00"/>
    <s v="Nourriture"/>
    <s v="De Ofir a Lome"/>
    <s v="Travel subsistence"/>
    <s v="Management"/>
    <m/>
    <n v="1600"/>
    <e v="#REF!"/>
    <x v="12"/>
    <s v="Rufford"/>
    <s v="OFIR-r"/>
    <s v="OUI"/>
  </r>
  <r>
    <s v="Fevrier"/>
    <d v="2017-02-22T00:00:00"/>
    <s v="Hebergement"/>
    <s v="Mission No4: 1 x nuite"/>
    <s v="Travel subsistence"/>
    <s v="Investigation"/>
    <m/>
    <n v="10000"/>
    <e v="#REF!"/>
    <x v="9"/>
    <s v="Rufford"/>
    <s v="I60-8"/>
    <s v="OUI"/>
  </r>
  <r>
    <s v="Fevrier"/>
    <d v="2017-02-22T00:00:00"/>
    <s v="Local transport"/>
    <s v="Mission No4: Deplacement interurbain au ghana"/>
    <s v="Transport"/>
    <s v="Investigation"/>
    <m/>
    <n v="4000"/>
    <e v="#REF!"/>
    <x v="9"/>
    <s v="Rufford"/>
    <s v="I60-r"/>
    <s v="OUI"/>
  </r>
  <r>
    <s v="Fevrier"/>
    <d v="2017-02-22T00:00:00"/>
    <s v="Telephone"/>
    <s v="Mission No4"/>
    <s v="Telephone"/>
    <s v="Investigation"/>
    <m/>
    <n v="1500"/>
    <e v="#REF!"/>
    <x v="9"/>
    <s v="Rufford"/>
    <s v="I60-r"/>
    <s v="OUI"/>
  </r>
  <r>
    <s v="Fevrier"/>
    <d v="2017-02-22T00:00:00"/>
    <s v="3x Boisson"/>
    <s v="Mission No4: "/>
    <s v="Trust building"/>
    <s v="Investigation"/>
    <m/>
    <n v="3000"/>
    <e v="#REF!"/>
    <x v="9"/>
    <s v="Rufford"/>
    <s v="I60-r"/>
    <s v="OUI"/>
  </r>
  <r>
    <s v="Fevrier"/>
    <d v="2017-02-22T00:00:00"/>
    <s v="Nourriture"/>
    <s v="Mission No4"/>
    <s v="Travel subsistence"/>
    <s v="Investigation"/>
    <m/>
    <n v="3000"/>
    <e v="#REF!"/>
    <x v="9"/>
    <s v="Rufford"/>
    <s v="I60-r"/>
    <s v="OUI"/>
  </r>
  <r>
    <s v="Fevrier"/>
    <d v="2017-02-22T00:00:00"/>
    <s v="Local transport"/>
    <s v="Deplacement Maison-Bureau-Maison"/>
    <s v="Transport"/>
    <s v="Legal"/>
    <m/>
    <n v="1000"/>
    <e v="#REF!"/>
    <x v="2"/>
    <s v="Rufford"/>
    <s v="FIDAR-r"/>
    <s v="OUI"/>
  </r>
  <r>
    <s v="Fevrier"/>
    <d v="2017-02-22T00:00:00"/>
    <s v="Local transport"/>
    <s v="Deplacement Maison-Bureau-Maison"/>
    <s v="Transport"/>
    <s v="Legal"/>
    <m/>
    <n v="1000"/>
    <e v="#REF!"/>
    <x v="3"/>
    <s v="Rufford"/>
    <s v="DARIUS-r"/>
    <s v="OUI"/>
  </r>
  <r>
    <s v="Fevrier"/>
    <d v="2017-02-22T00:00:00"/>
    <s v="Local transport"/>
    <s v="Deplacement Maison-Bureau-Maison"/>
    <s v="Transport"/>
    <s v="Legal"/>
    <m/>
    <n v="1000"/>
    <e v="#REF!"/>
    <x v="4"/>
    <s v="Rufford"/>
    <s v="NICOLE-r"/>
    <s v="OUI"/>
  </r>
  <r>
    <s v="Fevrier"/>
    <d v="2017-02-22T00:00:00"/>
    <s v="Local transport"/>
    <s v="Deplacement Maison-Bureau-Maison"/>
    <s v="Transport"/>
    <s v="Investigation"/>
    <m/>
    <n v="1000"/>
    <e v="#REF!"/>
    <x v="11"/>
    <s v="Rufford"/>
    <s v="I70-r"/>
    <s v="OUI"/>
  </r>
  <r>
    <s v="Fevrier"/>
    <d v="2017-02-22T00:00:00"/>
    <s v="Local transport"/>
    <s v="Bureau-prison-bureau pour visite"/>
    <s v="Jail visit"/>
    <s v="Legal"/>
    <m/>
    <n v="1000"/>
    <e v="#REF!"/>
    <x v="3"/>
    <s v="Rufford"/>
    <s v="DARIUS-r"/>
    <s v="OUI"/>
  </r>
  <r>
    <s v="Fevrier"/>
    <d v="2017-02-22T00:00:00"/>
    <s v="Droit de visite"/>
    <m/>
    <s v="Jail visit"/>
    <s v="Legal"/>
    <m/>
    <n v="1000"/>
    <e v="#REF!"/>
    <x v="3"/>
    <s v="Rufford"/>
    <s v="DARIUS-r"/>
    <s v="OUI"/>
  </r>
  <r>
    <s v="Fevrier"/>
    <d v="2017-02-22T00:00:00"/>
    <s v="Local transport"/>
    <s v="Bureau-prison-bureau pour visite"/>
    <s v="Jail visit"/>
    <s v="Legal"/>
    <m/>
    <n v="1000"/>
    <e v="#REF!"/>
    <x v="2"/>
    <s v="Rufford"/>
    <s v="FIDAR-r"/>
    <s v="OUI"/>
  </r>
  <r>
    <s v="Fevrier"/>
    <d v="2017-02-22T00:00:00"/>
    <s v="Droit de visite"/>
    <m/>
    <s v="Jail visit"/>
    <s v="Legal"/>
    <m/>
    <n v="1000"/>
    <e v="#REF!"/>
    <x v="2"/>
    <s v="Rufford"/>
    <s v="FIDAR-r"/>
    <s v="OUI"/>
  </r>
  <r>
    <s v="Fevrier"/>
    <d v="2017-02-22T00:00:00"/>
    <s v="Local transport"/>
    <s v="Bureau-prison-bureau pour visite"/>
    <s v="Jail visit"/>
    <s v="Legal"/>
    <m/>
    <n v="1000"/>
    <e v="#REF!"/>
    <x v="4"/>
    <s v="Rufford"/>
    <s v="NICOLE-r"/>
    <s v="OUI"/>
  </r>
  <r>
    <s v="Fevrier"/>
    <d v="2017-02-22T00:00:00"/>
    <s v="Droit de visite"/>
    <m/>
    <s v="Jail visit"/>
    <s v="Legal"/>
    <m/>
    <n v="1000"/>
    <e v="#REF!"/>
    <x v="4"/>
    <s v="Rufford"/>
    <s v="NICOLE-r"/>
    <s v="OUI"/>
  </r>
  <r>
    <s v="Fevrier"/>
    <d v="2017-02-22T00:00:00"/>
    <s v="Local transport"/>
    <s v="Mission No9: Aller-Agoe zongo "/>
    <s v="Transport"/>
    <s v="Investigation"/>
    <m/>
    <n v="700"/>
    <e v="#REF!"/>
    <x v="7"/>
    <s v="Rufford"/>
    <s v="I48-r"/>
    <s v="OUI"/>
  </r>
  <r>
    <s v="Fevrier"/>
    <d v="2017-02-22T00:00:00"/>
    <s v="Local transport"/>
    <s v="Mission No9: Agoe-zongo-Adidogome "/>
    <s v="Transport"/>
    <s v="Investigation"/>
    <m/>
    <n v="1200"/>
    <e v="#REF!"/>
    <x v="7"/>
    <s v="Rufford"/>
    <s v="I48-r"/>
    <s v="OUI"/>
  </r>
  <r>
    <s v="Fevrier"/>
    <d v="2017-02-22T00:00:00"/>
    <s v="2xBoisson"/>
    <s v="Mission No9"/>
    <s v="Trust building"/>
    <s v="Investigation"/>
    <m/>
    <n v="1100"/>
    <e v="#REF!"/>
    <x v="7"/>
    <s v="Rufford"/>
    <s v="I48-r"/>
    <s v="OUI"/>
  </r>
  <r>
    <s v="Fevrier"/>
    <d v="2017-02-22T00:00:00"/>
    <s v="Local transport"/>
    <s v="Mission No9: Adidogome-bureau"/>
    <s v="Transport"/>
    <s v="Investigation"/>
    <m/>
    <n v="500"/>
    <e v="#REF!"/>
    <x v="7"/>
    <s v="Rufford"/>
    <s v="I48-r"/>
    <s v="OUI"/>
  </r>
  <r>
    <s v="Fevrier"/>
    <d v="2017-02-22T00:00:00"/>
    <s v="Photocopie"/>
    <s v="Document de presentation de I70 x 5"/>
    <s v="Office materials"/>
    <s v="Investigation"/>
    <m/>
    <n v="50"/>
    <e v="#REF!"/>
    <x v="11"/>
    <s v="Rufford"/>
    <s v="I70-r"/>
    <s v="NON"/>
  </r>
  <r>
    <s v="Fevrier"/>
    <d v="2017-02-22T00:00:00"/>
    <s v="Telephone"/>
    <s v="2x 2000,1x 1000 ( carte de credit)"/>
    <s v="Telephone"/>
    <s v="Office"/>
    <m/>
    <n v="5000"/>
    <e v="#REF!"/>
    <x v="10"/>
    <s v="Rufford"/>
    <s v="DAVID-18"/>
    <s v="OUI"/>
  </r>
  <r>
    <s v="Fevrier"/>
    <d v="2017-02-22T00:00:00"/>
    <s v="1x Tampons"/>
    <s v="Tampons de EAGLE-Togo"/>
    <s v="Office materials"/>
    <s v="Office"/>
    <m/>
    <n v="18000"/>
    <e v="#REF!"/>
    <x v="10"/>
    <s v="Rufford"/>
    <s v="DAVID-19"/>
    <s v="OUI"/>
  </r>
  <r>
    <s v="Fevrier"/>
    <d v="2017-02-22T00:00:00"/>
    <s v="Impression "/>
    <s v="Attestation de retrait d'argent a la banque x 1 couleur"/>
    <s v="Office materials"/>
    <s v="Office"/>
    <m/>
    <n v="150"/>
    <e v="#REF!"/>
    <x v="10"/>
    <s v="Rufford"/>
    <s v="DAVID-r"/>
    <s v="NON"/>
  </r>
  <r>
    <s v="Fevrier"/>
    <d v="2017-02-22T00:00:00"/>
    <s v="Local transport"/>
    <s v="Aller boutique pour achat des cartes de recharges"/>
    <s v="Transport"/>
    <s v="Office"/>
    <m/>
    <n v="300"/>
    <e v="#REF!"/>
    <x v="10"/>
    <s v="Rufford"/>
    <s v="DAVID-r"/>
    <s v="OUI"/>
  </r>
  <r>
    <s v="Fevrier"/>
    <d v="2017-02-22T00:00:00"/>
    <s v="Local transport"/>
    <s v="Boutique-Deckon pour prendre le tampons"/>
    <s v="Transport"/>
    <s v="Office"/>
    <m/>
    <n v="700"/>
    <e v="#REF!"/>
    <x v="10"/>
    <s v="Rufford"/>
    <s v="DAVID-r"/>
    <s v="OUI"/>
  </r>
  <r>
    <s v="Fevrier"/>
    <d v="2017-02-22T00:00:00"/>
    <s v="Local transport"/>
    <s v="Deckon-Mr Okoumi pour signature et cachet"/>
    <s v="Transport"/>
    <s v="Office"/>
    <m/>
    <n v="300"/>
    <e v="#REF!"/>
    <x v="10"/>
    <s v="Rufford"/>
    <s v="DAVID-r"/>
    <s v="OUI"/>
  </r>
  <r>
    <s v="Fevrier"/>
    <d v="2017-02-22T00:00:00"/>
    <s v="Local transport"/>
    <s v="Mr Okoumo-Ecobank "/>
    <s v="Transport"/>
    <s v="Office"/>
    <m/>
    <n v="500"/>
    <e v="#REF!"/>
    <x v="10"/>
    <s v="Rufford"/>
    <s v="DAVID-r"/>
    <s v="OUI"/>
  </r>
  <r>
    <s v="Fevrier"/>
    <d v="2017-02-22T00:00:00"/>
    <s v="Local transport"/>
    <s v="Ecobank-Bureau"/>
    <s v="Transport"/>
    <s v="Office"/>
    <m/>
    <n v="400"/>
    <e v="#REF!"/>
    <x v="10"/>
    <s v="Rufford"/>
    <s v="DAVID-r"/>
    <s v="OUI"/>
  </r>
  <r>
    <s v="Fevrier"/>
    <d v="2017-02-22T00:00:00"/>
    <s v="Location projecteur"/>
    <s v="2 jours"/>
    <s v="Service"/>
    <s v="Management"/>
    <m/>
    <n v="25000"/>
    <e v="#REF!"/>
    <x v="8"/>
    <s v="Rufford"/>
    <s v="MENSAH-13"/>
    <s v="OUI"/>
  </r>
  <r>
    <s v="Fevrier"/>
    <d v="2017-02-22T00:00:00"/>
    <s v="Carburant moto"/>
    <s v="Pour deplacement de mensah"/>
    <s v="Transport"/>
    <s v="Management"/>
    <m/>
    <n v="5000"/>
    <e v="#REF!"/>
    <x v="8"/>
    <s v="Rufford"/>
    <s v="MENSAH-14"/>
    <s v="OUI"/>
  </r>
  <r>
    <s v="Fevrier"/>
    <d v="2017-02-22T00:00:00"/>
    <s v="Local transport"/>
    <s v="Us embassy -ministere de la securite"/>
    <s v="Transport"/>
    <s v="Management"/>
    <m/>
    <n v="800"/>
    <e v="#REF!"/>
    <x v="12"/>
    <s v="Rufford"/>
    <s v="OFIR-r"/>
    <s v="OUI"/>
  </r>
  <r>
    <s v="Fevrier"/>
    <d v="2017-02-22T00:00:00"/>
    <s v="Nourriture"/>
    <s v="De Ofir a Lome"/>
    <s v="Travel subsistence"/>
    <s v="Management"/>
    <m/>
    <n v="4000"/>
    <e v="#REF!"/>
    <x v="12"/>
    <s v="Rufford"/>
    <s v="OFIR-r"/>
    <s v="OUI"/>
  </r>
  <r>
    <s v="Fevrier"/>
    <d v="2017-02-23T00:00:00"/>
    <s v="Local transport"/>
    <s v="Mission No4: Deplacement interurbain au ghana"/>
    <s v="Transport"/>
    <s v="Investigation"/>
    <m/>
    <n v="3000"/>
    <e v="#REF!"/>
    <x v="9"/>
    <s v="Rufford"/>
    <s v="I60-r"/>
    <s v="OUI"/>
  </r>
  <r>
    <s v="Fevrier"/>
    <d v="2017-02-23T00:00:00"/>
    <s v="3x Boisson"/>
    <s v="Mission No4: "/>
    <s v="Trust building"/>
    <s v="Investigation"/>
    <m/>
    <n v="3000"/>
    <e v="#REF!"/>
    <x v="9"/>
    <s v="Rufford"/>
    <s v="I60-r"/>
    <s v="OUI"/>
  </r>
  <r>
    <s v="Fevrier"/>
    <d v="2017-02-23T00:00:00"/>
    <s v="Nourriture"/>
    <s v="Mission No4"/>
    <s v="Travel subsistence"/>
    <s v="Investigation"/>
    <m/>
    <n v="3000"/>
    <e v="#REF!"/>
    <x v="9"/>
    <s v="Rufford"/>
    <s v="I60-r"/>
    <s v="OUI"/>
  </r>
  <r>
    <s v="Fevrier"/>
    <d v="2017-02-23T00:00:00"/>
    <s v="Telephone"/>
    <s v="Mission No4"/>
    <s v="Telephone"/>
    <s v="Investigation"/>
    <m/>
    <n v="2000"/>
    <e v="#REF!"/>
    <x v="9"/>
    <s v="Rufford"/>
    <s v="I60-r"/>
    <s v="OUI"/>
  </r>
  <r>
    <s v="Fevrier"/>
    <d v="2017-02-23T00:00:00"/>
    <s v="Inter city"/>
    <s v="Mission No4:Accra-Lome"/>
    <s v="Transport"/>
    <s v="Investigation"/>
    <m/>
    <n v="3500"/>
    <e v="#REF!"/>
    <x v="9"/>
    <s v="Rufford"/>
    <s v="I60-7"/>
    <s v="OUI"/>
  </r>
  <r>
    <s v="Fevrier"/>
    <d v="2017-02-23T00:00:00"/>
    <s v="Immigration"/>
    <s v="Mission No4"/>
    <s v="Travel Expenses"/>
    <s v="Investigation"/>
    <m/>
    <n v="1500"/>
    <e v="#REF!"/>
    <x v="9"/>
    <s v="Rufford"/>
    <s v="I60-r"/>
    <s v="OUI"/>
  </r>
  <r>
    <s v="Fevrier"/>
    <d v="2017-02-23T00:00:00"/>
    <s v="Local transport"/>
    <s v="Mission No4: Aflao-maison"/>
    <s v="Transport"/>
    <s v="Investigation"/>
    <m/>
    <n v="1500"/>
    <e v="#REF!"/>
    <x v="9"/>
    <s v="Rufford"/>
    <s v="I60-r"/>
    <s v="OUI"/>
  </r>
  <r>
    <s v="Fevrier"/>
    <d v="2017-02-23T00:00:00"/>
    <s v="Local transport"/>
    <s v="Deplacement Maison-Bureau-Maison"/>
    <s v="Transport"/>
    <s v="Legal"/>
    <m/>
    <n v="1000"/>
    <e v="#REF!"/>
    <x v="2"/>
    <s v="Rufford"/>
    <s v="FIDAR-r"/>
    <s v="OUI"/>
  </r>
  <r>
    <s v="Fevrier"/>
    <d v="2017-02-23T00:00:00"/>
    <s v="Local transport"/>
    <s v="Deplacement Maison-Bureau-Maison"/>
    <s v="Transport"/>
    <s v="Legal"/>
    <m/>
    <n v="1000"/>
    <e v="#REF!"/>
    <x v="3"/>
    <s v="Rufford"/>
    <s v="DARIUS-r"/>
    <s v="OUI"/>
  </r>
  <r>
    <s v="Fevrier"/>
    <d v="2017-02-23T00:00:00"/>
    <s v="Local transport"/>
    <s v="Deplacement Maison-Bureau-Maison"/>
    <s v="Transport"/>
    <s v="Legal"/>
    <m/>
    <n v="1000"/>
    <e v="#REF!"/>
    <x v="4"/>
    <s v="Rufford"/>
    <s v="NICOLE-r"/>
    <s v="OUI"/>
  </r>
  <r>
    <s v="Fevrier"/>
    <d v="2017-02-23T00:00:00"/>
    <s v="Local transport"/>
    <s v="Deplacement Maison-Bureau-Maison"/>
    <s v="Transport"/>
    <s v="Investigation"/>
    <m/>
    <n v="1000"/>
    <e v="#REF!"/>
    <x v="11"/>
    <s v="Rufford"/>
    <s v="I70-r"/>
    <s v="OUI"/>
  </r>
  <r>
    <s v="Fevrier"/>
    <d v="2017-02-23T00:00:00"/>
    <s v="1x Grand paquet de sucre"/>
    <s v="Alimentation de la cuisine"/>
    <s v="Office materials"/>
    <s v="Office"/>
    <m/>
    <n v="1100"/>
    <e v="#REF!"/>
    <x v="7"/>
    <s v="Rufford"/>
    <s v="I48-6"/>
    <s v="OUI"/>
  </r>
  <r>
    <s v="Fevrier"/>
    <d v="2017-02-23T00:00:00"/>
    <s v="Entre de fond ecobank"/>
    <m/>
    <m/>
    <m/>
    <n v="2000000"/>
    <m/>
    <e v="#REF!"/>
    <x v="0"/>
    <s v="Rufford"/>
    <m/>
    <s v="OUI"/>
  </r>
  <r>
    <s v="Fevrier"/>
    <d v="2017-02-23T00:00:00"/>
    <s v="Local transport"/>
    <s v="aeroport"/>
    <s v="Transport"/>
    <s v="Management"/>
    <m/>
    <n v="700"/>
    <e v="#REF!"/>
    <x v="12"/>
    <s v="Rufford"/>
    <s v="OFIR-r"/>
    <s v="OUI"/>
  </r>
  <r>
    <s v="Fevrier"/>
    <d v="2017-02-23T00:00:00"/>
    <s v="Nourriture"/>
    <s v="De Ofir a Lome"/>
    <s v="Travel subsistence"/>
    <s v="Management"/>
    <m/>
    <n v="2600"/>
    <e v="#REF!"/>
    <x v="12"/>
    <s v="Rufford"/>
    <s v="OFIR-r"/>
    <s v="OUI"/>
  </r>
  <r>
    <s v="Fevrier"/>
    <d v="2017-02-23T00:00:00"/>
    <s v="Local transport"/>
    <s v="Mission No10: Aller-grand marche"/>
    <s v="Transport"/>
    <s v="Investigation"/>
    <m/>
    <n v="1000"/>
    <e v="#REF!"/>
    <x v="7"/>
    <s v="Rufford"/>
    <s v="I48-"/>
    <s v="OUI"/>
  </r>
  <r>
    <s v="Fevrier"/>
    <d v="2017-02-23T00:00:00"/>
    <s v="Local transport"/>
    <s v="Mission No10: grand marche-Akodesewa"/>
    <s v="Transport"/>
    <s v="Investigation"/>
    <m/>
    <n v="500"/>
    <e v="#REF!"/>
    <x v="7"/>
    <s v="Rufford"/>
    <s v="I48-"/>
    <s v="OUI"/>
  </r>
  <r>
    <s v="Fevrier"/>
    <d v="2017-02-23T00:00:00"/>
    <s v="Local transport"/>
    <s v="Mission No10: Akodesewa-adakpame"/>
    <s v="Transport"/>
    <s v="Investigation"/>
    <m/>
    <n v="500"/>
    <e v="#REF!"/>
    <x v="7"/>
    <s v="Rufford"/>
    <s v="I48-"/>
    <s v="OUI"/>
  </r>
  <r>
    <s v="Fevrier"/>
    <d v="2017-02-23T00:00:00"/>
    <s v="Local transport"/>
    <s v="Mission No10: adakpame-bureau"/>
    <s v="Transport"/>
    <s v="Investigation"/>
    <m/>
    <n v="1200"/>
    <e v="#REF!"/>
    <x v="7"/>
    <s v="Rufford"/>
    <s v="I48-"/>
    <s v="OUI"/>
  </r>
  <r>
    <s v="Fevrier"/>
    <d v="2017-02-23T00:00:00"/>
    <s v="2xBoisson"/>
    <s v="Mission No10"/>
    <s v="Trust building"/>
    <s v="Investigation"/>
    <m/>
    <n v="1100"/>
    <e v="#REF!"/>
    <x v="7"/>
    <s v="Rufford"/>
    <s v="I48-"/>
    <s v="OUI"/>
  </r>
  <r>
    <s v="Fevrier"/>
    <d v="2017-02-23T00:00:00"/>
    <s v="Local transport"/>
    <s v="Mission No10:Aller-port"/>
    <s v="Transport"/>
    <s v="Investigation"/>
    <m/>
    <n v="1200"/>
    <e v="#REF!"/>
    <x v="6"/>
    <s v="Rufford"/>
    <s v="I26-r"/>
    <s v="OUI"/>
  </r>
  <r>
    <s v="Fevrier"/>
    <d v="2017-02-23T00:00:00"/>
    <s v="Local transport"/>
    <s v="Mission No10: port-togonime"/>
    <s v="Transport"/>
    <s v="Investigation"/>
    <m/>
    <n v="800"/>
    <e v="#REF!"/>
    <x v="6"/>
    <s v="Rufford"/>
    <s v="I26-r"/>
    <s v="OUI"/>
  </r>
  <r>
    <s v="Fevrier"/>
    <d v="2017-02-23T00:00:00"/>
    <s v="Local transport"/>
    <s v="Mission No10:Togonime-bureau"/>
    <s v="Transport"/>
    <s v="Investigation"/>
    <m/>
    <n v="600"/>
    <e v="#REF!"/>
    <x v="6"/>
    <s v="Rufford"/>
    <s v="I26-r"/>
    <s v="OUI"/>
  </r>
  <r>
    <s v="Fevrier"/>
    <d v="2017-02-23T00:00:00"/>
    <s v="2xBoisson"/>
    <s v="Mission No10"/>
    <s v="Trust building"/>
    <s v="Investigation"/>
    <m/>
    <n v="1100"/>
    <e v="#REF!"/>
    <x v="6"/>
    <s v="Rufford"/>
    <s v="I26-r"/>
    <s v="OUI"/>
  </r>
  <r>
    <s v="Fevrier"/>
    <d v="2017-02-23T00:00:00"/>
    <s v="2xPure water"/>
    <s v="Alimentation de la cuisine"/>
    <s v="Office materials"/>
    <s v="Office"/>
    <m/>
    <n v="800"/>
    <e v="#REF!"/>
    <x v="10"/>
    <s v="Rufford"/>
    <s v="DAVID-20"/>
    <s v="OUI"/>
  </r>
  <r>
    <s v="Fevrier"/>
    <d v="2017-02-23T00:00:00"/>
    <s v="1x Lait peak en poudre"/>
    <s v="Alimentation de la cuisine"/>
    <s v="Office materials"/>
    <s v="Office"/>
    <m/>
    <n v="2500"/>
    <e v="#REF!"/>
    <x v="10"/>
    <s v="Rufford"/>
    <s v="DAVID-20"/>
    <s v="OUI"/>
  </r>
  <r>
    <s v="Fevrier"/>
    <d v="2017-02-23T00:00:00"/>
    <s v="4x Lipton yelow"/>
    <s v="Alimentation de la cuisine"/>
    <s v="Office materials"/>
    <s v="Office"/>
    <m/>
    <n v="2200"/>
    <e v="#REF!"/>
    <x v="10"/>
    <s v="Rufford"/>
    <s v="DAVID-20"/>
    <s v="OUI"/>
  </r>
  <r>
    <s v="Fevrier"/>
    <d v="2017-02-23T00:00:00"/>
    <s v="1x Jago milo boite"/>
    <s v="Alimentation de la cuisine"/>
    <s v="Office materials"/>
    <s v="Office"/>
    <m/>
    <n v="1200"/>
    <e v="#REF!"/>
    <x v="10"/>
    <s v="Rufford"/>
    <s v="DAVID-20"/>
    <s v="OUI"/>
  </r>
  <r>
    <s v="Fevrier"/>
    <d v="2017-02-23T00:00:00"/>
    <s v="1x Nescafe 400 g"/>
    <s v="Alimentation de la cuisine"/>
    <s v="Office materials"/>
    <s v="Office"/>
    <m/>
    <n v="3000"/>
    <e v="#REF!"/>
    <x v="10"/>
    <s v="Rufford"/>
    <s v="DAVID-20"/>
    <s v="OUI"/>
  </r>
  <r>
    <s v="Fevrier"/>
    <d v="2017-02-23T00:00:00"/>
    <s v="9x biscuit bistela"/>
    <s v="Alimentation de la cuisine"/>
    <s v="Office materials"/>
    <s v="Office"/>
    <m/>
    <n v="2200"/>
    <e v="#REF!"/>
    <x v="10"/>
    <s v="Rufford"/>
    <s v="DAVID-20"/>
    <s v="OUI"/>
  </r>
  <r>
    <s v="Fevrier"/>
    <d v="2017-02-23T00:00:00"/>
    <s v="Local transport"/>
    <s v="Aller retour Ecobank pour retrait d'argent"/>
    <s v="Transport"/>
    <s v="Management"/>
    <m/>
    <n v="600"/>
    <e v="#REF!"/>
    <x v="5"/>
    <s v="Rufford"/>
    <s v="RENS-r"/>
    <s v="OUI"/>
  </r>
  <r>
    <s v="Fevrier"/>
    <d v="2017-02-23T00:00:00"/>
    <s v="Impression"/>
    <s v="Nouveau code penale pour les juristes x 248"/>
    <s v="Office materials"/>
    <s v="Legal"/>
    <m/>
    <n v="6200"/>
    <e v="#REF!"/>
    <x v="8"/>
    <s v="Rufford"/>
    <s v="MENSAH-16"/>
    <s v="OUI"/>
  </r>
  <r>
    <s v="Fevrier"/>
    <d v="2017-02-23T00:00:00"/>
    <s v="Local transport"/>
    <s v="Mission No10: Aller retour grand plateau"/>
    <s v="Transport"/>
    <s v="Investigation"/>
    <m/>
    <n v="800"/>
    <e v="#REF!"/>
    <x v="7"/>
    <s v="Rufford"/>
    <s v="I48-"/>
    <s v="OUI"/>
  </r>
  <r>
    <s v="Fevrier"/>
    <d v="2017-02-23T00:00:00"/>
    <s v="1x Boisson"/>
    <s v="Mission No10"/>
    <s v="Trust building"/>
    <s v="Investigation"/>
    <m/>
    <n v="500"/>
    <e v="#REF!"/>
    <x v="7"/>
    <s v="Rufford"/>
    <s v="I48-"/>
    <s v="OUI"/>
  </r>
  <r>
    <s v="Fevrier"/>
    <d v="2017-02-24T00:00:00"/>
    <s v="Local transport"/>
    <s v="Deplacement Maison-Bureau-Maison"/>
    <s v="Transport"/>
    <s v="Legal"/>
    <m/>
    <n v="1000"/>
    <e v="#REF!"/>
    <x v="2"/>
    <s v="Rufford"/>
    <s v="FIDAR-r"/>
    <s v="OUI"/>
  </r>
  <r>
    <s v="Fevrier"/>
    <d v="2017-02-24T00:00:00"/>
    <s v="Local transport"/>
    <s v="Deplacement Maison-Bureau-Maison"/>
    <s v="Transport"/>
    <s v="Legal"/>
    <m/>
    <n v="1000"/>
    <e v="#REF!"/>
    <x v="3"/>
    <s v="Rufford"/>
    <s v="DARIUS-r"/>
    <s v="OUI"/>
  </r>
  <r>
    <s v="Fevrier"/>
    <d v="2017-02-24T00:00:00"/>
    <s v="Local transport"/>
    <s v="Deplacement Maison-Bureau-Maison"/>
    <s v="Transport"/>
    <s v="Legal"/>
    <m/>
    <n v="1000"/>
    <e v="#REF!"/>
    <x v="4"/>
    <s v="Rufford"/>
    <s v="NICOLE-r"/>
    <s v="OUI"/>
  </r>
  <r>
    <s v="Fevrier"/>
    <d v="2017-02-24T00:00:00"/>
    <s v="Local transport"/>
    <s v="Deplacement Maison-Bureau-Maison"/>
    <s v="Transport"/>
    <s v="Investigation"/>
    <m/>
    <n v="1000"/>
    <e v="#REF!"/>
    <x v="11"/>
    <s v="Rufford"/>
    <s v="I70-r"/>
    <s v="OUI"/>
  </r>
  <r>
    <s v="Fevrier"/>
    <d v="2017-02-24T00:00:00"/>
    <s v="Inter city"/>
    <s v="Mission No1: Lome-Notse"/>
    <s v="Transport"/>
    <s v="Investigation"/>
    <m/>
    <n v="1500"/>
    <e v="#REF!"/>
    <x v="13"/>
    <s v="Rufford"/>
    <s v="I33-r"/>
    <s v="OUI"/>
  </r>
  <r>
    <s v="Fevrier"/>
    <d v="2017-02-24T00:00:00"/>
    <s v="Hebergement"/>
    <s v="Mission No1: 1x nuite"/>
    <s v="Travel subsistence"/>
    <s v="Investigation"/>
    <m/>
    <n v="5000"/>
    <e v="#REF!"/>
    <x v="13"/>
    <s v="Rufford"/>
    <s v="I33-r"/>
    <s v="OUI"/>
  </r>
  <r>
    <s v="Fevrier"/>
    <d v="2017-02-24T00:00:00"/>
    <s v="Local transport"/>
    <s v="Mission No1: Notse-Notse 1"/>
    <s v="Transport"/>
    <s v="Investigation"/>
    <m/>
    <n v="1100"/>
    <e v="#REF!"/>
    <x v="13"/>
    <s v="Rufford"/>
    <s v="I33-r"/>
    <s v="OUI"/>
  </r>
  <r>
    <s v="Fevrier"/>
    <d v="2017-02-24T00:00:00"/>
    <s v="Nourriture"/>
    <s v="Mission No1"/>
    <s v="Travel subsistence"/>
    <s v="Investigation"/>
    <m/>
    <n v="3000"/>
    <e v="#REF!"/>
    <x v="13"/>
    <s v="Rufford"/>
    <s v="I33-r"/>
    <s v="OUI"/>
  </r>
  <r>
    <s v="Fevrier"/>
    <d v="2017-02-24T00:00:00"/>
    <s v="Local transport"/>
    <s v="Aller retour scda"/>
    <s v="Transport"/>
    <s v="Office"/>
    <m/>
    <n v="200"/>
    <e v="#REF!"/>
    <x v="10"/>
    <s v="Rufford"/>
    <s v="DAVID-r"/>
    <s v="OUI"/>
  </r>
  <r>
    <s v="Fevrier"/>
    <d v="2017-02-24T00:00:00"/>
    <s v="Local transport"/>
    <s v="Mission No11: Aller-Kegue"/>
    <s v="Transport"/>
    <s v="Investigation"/>
    <m/>
    <n v="600"/>
    <e v="#REF!"/>
    <x v="7"/>
    <s v="Rufford"/>
    <s v="I48-r"/>
    <s v="OUI"/>
  </r>
  <r>
    <s v="Fevrier"/>
    <d v="2017-02-24T00:00:00"/>
    <s v="Local transport"/>
    <s v="Mission No11: Kegue-Agoe zongo"/>
    <s v="Transport"/>
    <s v="Investigation"/>
    <m/>
    <n v="400"/>
    <e v="#REF!"/>
    <x v="7"/>
    <s v="Rufford"/>
    <s v="I48-r"/>
    <s v="OUI"/>
  </r>
  <r>
    <s v="Fevrier"/>
    <d v="2017-02-24T00:00:00"/>
    <s v="Local transport"/>
    <s v="Mission No11: Agoe zongo-bureau"/>
    <s v="Transport"/>
    <s v="Investigation"/>
    <m/>
    <n v="700"/>
    <e v="#REF!"/>
    <x v="7"/>
    <s v="Rufford"/>
    <s v="I48-r"/>
    <s v="OUI"/>
  </r>
  <r>
    <s v="Fevrier"/>
    <d v="2017-02-24T00:00:00"/>
    <s v="2xBoisson"/>
    <s v="Mission No11"/>
    <s v="Trust building"/>
    <s v="Investigation"/>
    <m/>
    <n v="1100"/>
    <e v="#REF!"/>
    <x v="7"/>
    <s v="Rufford"/>
    <s v="I48-r"/>
    <s v="OUI"/>
  </r>
  <r>
    <s v="Fevrier"/>
    <d v="2017-02-24T00:00:00"/>
    <s v="Local transport"/>
    <s v="Mission No11: Aller-nucafu"/>
    <s v="Transport"/>
    <s v="Investigation"/>
    <m/>
    <n v="500"/>
    <e v="#REF!"/>
    <x v="6"/>
    <s v="Rufford"/>
    <s v="I26-r"/>
    <s v="OUI"/>
  </r>
  <r>
    <s v="Fevrier"/>
    <d v="2017-02-24T00:00:00"/>
    <s v="Local transport"/>
    <s v="Mission No11: nucafu-kpota"/>
    <s v="Transport"/>
    <s v="Investigation"/>
    <m/>
    <n v="300"/>
    <e v="#REF!"/>
    <x v="6"/>
    <s v="Rufford"/>
    <s v="I26-r"/>
    <s v="OUI"/>
  </r>
  <r>
    <s v="Fevrier"/>
    <d v="2017-02-24T00:00:00"/>
    <s v="Local transport"/>
    <s v="Mission No11: kpota-bureau"/>
    <s v="Transport"/>
    <s v="Investigation"/>
    <m/>
    <n v="700"/>
    <e v="#REF!"/>
    <x v="6"/>
    <s v="Rufford"/>
    <s v="I26-r"/>
    <s v="OUI"/>
  </r>
  <r>
    <s v="Fevrier"/>
    <d v="2017-02-24T00:00:00"/>
    <s v="2xBoisson"/>
    <s v="Mission No11"/>
    <s v="Trust building"/>
    <s v="Investigation"/>
    <m/>
    <n v="1100"/>
    <e v="#REF!"/>
    <x v="6"/>
    <s v="Rufford"/>
    <s v="I26-r"/>
    <s v="OUI"/>
  </r>
  <r>
    <s v="Fevrier"/>
    <d v="2017-02-24T00:00:00"/>
    <s v="Telephone"/>
    <s v="10x 1000, 10x 2000, 2x 4500"/>
    <s v="Telephone"/>
    <s v="Office"/>
    <m/>
    <n v="39000"/>
    <e v="#REF!"/>
    <x v="10"/>
    <s v="Rufford"/>
    <s v="DAVID-21"/>
    <s v="OUI"/>
  </r>
  <r>
    <s v="Fevrier"/>
    <d v="2017-02-24T00:00:00"/>
    <s v="Local transport"/>
    <s v="Aller retour Gta pour acheter les cartes"/>
    <s v="Transport"/>
    <s v="Office"/>
    <m/>
    <n v="400"/>
    <e v="#REF!"/>
    <x v="10"/>
    <s v="Rufford"/>
    <s v="DAVID-r"/>
    <s v="OUI"/>
  </r>
  <r>
    <s v="Fevrier"/>
    <d v="2017-02-24T00:00:00"/>
    <s v="Avance sur salaire "/>
    <s v="Avance sur salaire moi de fevrier pour David"/>
    <s v="Personnel"/>
    <s v="Office"/>
    <m/>
    <n v="60000"/>
    <e v="#REF!"/>
    <x v="10"/>
    <s v="Rufford"/>
    <s v="DAVID-r"/>
    <s v="OUI"/>
  </r>
  <r>
    <s v="Fevrier"/>
    <d v="2017-02-25T00:00:00"/>
    <s v="Hebergement"/>
    <s v="Mission No1: 1x nuite"/>
    <s v="Travel subsistence"/>
    <s v="Investigation"/>
    <m/>
    <n v="5000"/>
    <e v="#REF!"/>
    <x v="13"/>
    <s v="Rufford"/>
    <s v="I33-r"/>
    <s v="OUI"/>
  </r>
  <r>
    <s v="Fevrier"/>
    <d v="2017-02-25T00:00:00"/>
    <s v="Local transport"/>
    <s v="Mission No1: Notse, Alati-Adja"/>
    <s v="Transport"/>
    <s v="Investigation"/>
    <m/>
    <n v="3800"/>
    <e v="#REF!"/>
    <x v="13"/>
    <s v="Rufford"/>
    <s v="I33-r"/>
    <s v="OUI"/>
  </r>
  <r>
    <s v="Fevrier"/>
    <d v="2017-02-25T00:00:00"/>
    <s v="Nourriture"/>
    <s v="Mission No1"/>
    <s v="Travel subsistence"/>
    <s v="Investigation"/>
    <m/>
    <n v="3000"/>
    <e v="#REF!"/>
    <x v="13"/>
    <s v="Rufford"/>
    <s v="I33-r"/>
    <s v="OUI"/>
  </r>
  <r>
    <s v="Fevrier"/>
    <d v="2017-02-25T00:00:00"/>
    <s v="Boisson x3"/>
    <s v="Mission No1"/>
    <s v="Trust building"/>
    <s v="Investigation"/>
    <m/>
    <n v="1500"/>
    <e v="#REF!"/>
    <x v="13"/>
    <s v="Rufford"/>
    <s v="I33-r"/>
    <s v="OUI"/>
  </r>
  <r>
    <s v="Fevrier"/>
    <d v="2017-02-25T00:00:00"/>
    <s v="Local transport"/>
    <s v="Akodessewa"/>
    <s v="Transport"/>
    <s v="Investigation"/>
    <m/>
    <n v="1000"/>
    <e v="#REF!"/>
    <x v="7"/>
    <s v="Rufford"/>
    <s v="I48-r"/>
    <s v="OUI"/>
  </r>
  <r>
    <s v="Fevrier"/>
    <d v="2017-02-25T00:00:00"/>
    <s v="Local transport"/>
    <s v="Akodessewa-maison"/>
    <s v="Transport"/>
    <s v="Investigation"/>
    <m/>
    <n v="1000"/>
    <e v="#REF!"/>
    <x v="7"/>
    <s v="Rufford"/>
    <s v="I48-r"/>
    <s v="OUI"/>
  </r>
  <r>
    <s v="Fevrier"/>
    <d v="2017-02-25T00:00:00"/>
    <s v="1x Boisson"/>
    <m/>
    <s v="Trust building"/>
    <s v="Investigation"/>
    <m/>
    <n v="600"/>
    <e v="#REF!"/>
    <x v="7"/>
    <s v="Rufford"/>
    <s v="I48-r"/>
    <s v="OUI"/>
  </r>
  <r>
    <s v="Fevrier"/>
    <d v="2017-02-26T00:00:00"/>
    <s v="Hebergement"/>
    <s v="Mission No1: 1x nuite"/>
    <s v="Travel subsistence"/>
    <s v="Investigation"/>
    <m/>
    <n v="5000"/>
    <e v="#REF!"/>
    <x v="13"/>
    <s v="Rufford"/>
    <s v="I33-r"/>
    <s v="OUI"/>
  </r>
  <r>
    <s v="Fevrier"/>
    <d v="2017-02-26T00:00:00"/>
    <s v="Local transport"/>
    <s v="Mission No1: Notse-Kosrassi, Adja"/>
    <s v="Transport"/>
    <s v="Investigation"/>
    <m/>
    <n v="5000"/>
    <e v="#REF!"/>
    <x v="13"/>
    <s v="Rufford"/>
    <s v="I33-r"/>
    <s v="OUI"/>
  </r>
  <r>
    <s v="Fevrier"/>
    <d v="2017-02-26T00:00:00"/>
    <s v="Nourriture"/>
    <s v="Mission No1"/>
    <s v="Travel subsistence"/>
    <s v="Investigation"/>
    <m/>
    <n v="3000"/>
    <e v="#REF!"/>
    <x v="13"/>
    <s v="Rufford"/>
    <s v="I33-r"/>
    <s v="OUI"/>
  </r>
  <r>
    <s v="Fevrier"/>
    <d v="2017-02-27T00:00:00"/>
    <s v="Local transport"/>
    <s v="Mission No1: Notse, Tegbe, Kpota"/>
    <s v="Transport"/>
    <s v="Investigation"/>
    <m/>
    <n v="2000"/>
    <e v="#REF!"/>
    <x v="13"/>
    <s v="Rufford"/>
    <s v="I33-r"/>
    <s v="OUI"/>
  </r>
  <r>
    <s v="Fevrier"/>
    <d v="2017-02-27T00:00:00"/>
    <s v="Nourriture"/>
    <s v="Mission No1"/>
    <s v="Travel subsistence"/>
    <s v="Investigation"/>
    <m/>
    <n v="3000"/>
    <e v="#REF!"/>
    <x v="13"/>
    <s v="Rufford"/>
    <s v="I33-r"/>
    <s v="OUI"/>
  </r>
  <r>
    <s v="Fevrier"/>
    <d v="2017-02-27T00:00:00"/>
    <s v="Boisson x3"/>
    <s v="Mission No1"/>
    <s v="Trust building"/>
    <s v="Investigation"/>
    <m/>
    <n v="1500"/>
    <e v="#REF!"/>
    <x v="13"/>
    <s v="Rufford"/>
    <s v="I33-r"/>
    <s v="OUI"/>
  </r>
  <r>
    <s v="Fevrier"/>
    <d v="2017-02-27T00:00:00"/>
    <s v="Inter city"/>
    <s v="Mission No1: Notse-Lome"/>
    <s v="Transport"/>
    <s v="Investigation"/>
    <m/>
    <n v="1500"/>
    <e v="#REF!"/>
    <x v="13"/>
    <s v="Rufford"/>
    <s v="I33-r"/>
    <s v="OUI"/>
  </r>
  <r>
    <s v="Fevrier"/>
    <d v="2017-02-27T00:00:00"/>
    <s v="Carburant moto"/>
    <s v="Pour deplacement de mensah"/>
    <s v="Transport"/>
    <s v="Management"/>
    <m/>
    <n v="5000"/>
    <e v="#REF!"/>
    <x v="8"/>
    <s v="Rufford"/>
    <s v="MENSAH-17"/>
    <s v="OUI"/>
  </r>
  <r>
    <s v="Fevrier"/>
    <d v="2017-02-27T00:00:00"/>
    <s v="Huile a moteur x 1"/>
    <s v="Pour moto mensah "/>
    <s v="Transport"/>
    <s v="Management"/>
    <m/>
    <n v="2000"/>
    <e v="#REF!"/>
    <x v="8"/>
    <s v="Rufford"/>
    <s v="MENSAH-17"/>
    <s v="OUI"/>
  </r>
  <r>
    <s v="Fevrier"/>
    <d v="2017-02-27T00:00:00"/>
    <s v="Local transport"/>
    <s v="Mission No12: Aller - Akodesewa"/>
    <s v="Transport"/>
    <s v="Investigation"/>
    <m/>
    <n v="1000"/>
    <e v="#REF!"/>
    <x v="7"/>
    <s v="Rufford"/>
    <s v="I48-r"/>
    <s v="OUI"/>
  </r>
  <r>
    <s v="Fevrier"/>
    <d v="2017-02-27T00:00:00"/>
    <s v="Local transport"/>
    <s v="Mission No12:Akodesewa -Aeroport"/>
    <s v="Transport"/>
    <s v="Investigation"/>
    <m/>
    <n v="300"/>
    <e v="#REF!"/>
    <x v="7"/>
    <s v="Rufford"/>
    <s v="I48-r"/>
    <s v="OUI"/>
  </r>
  <r>
    <s v="Fevrier"/>
    <d v="2017-02-27T00:00:00"/>
    <s v="Local transport"/>
    <s v="Mission No12: Aeroport-Agoe plantation"/>
    <s v="Transport"/>
    <s v="Investigation"/>
    <m/>
    <n v="600"/>
    <e v="#REF!"/>
    <x v="7"/>
    <s v="Rufford"/>
    <s v="I48-r"/>
    <s v="OUI"/>
  </r>
  <r>
    <s v="Fevrier"/>
    <d v="2017-02-27T00:00:00"/>
    <s v="Local transport"/>
    <s v="Mission No12: Agoe plantation-Bureau"/>
    <s v="Transport"/>
    <s v="Investigation"/>
    <m/>
    <n v="600"/>
    <e v="#REF!"/>
    <x v="7"/>
    <s v="Rufford"/>
    <s v="I48-r"/>
    <s v="OUI"/>
  </r>
  <r>
    <s v="Fevrier"/>
    <d v="2017-02-27T00:00:00"/>
    <s v="2x Boisson"/>
    <s v="Mission No12"/>
    <s v="Trust building"/>
    <s v="Investigation"/>
    <m/>
    <n v="1100"/>
    <e v="#REF!"/>
    <x v="7"/>
    <s v="Rufford"/>
    <s v="I48-r"/>
    <s v="OUI"/>
  </r>
  <r>
    <s v="Fevrier"/>
    <d v="2017-02-27T00:00:00"/>
    <s v="Local transport"/>
    <s v="Mission No12: Aller-aflao"/>
    <s v="Transport"/>
    <s v="Investigation"/>
    <m/>
    <n v="700"/>
    <e v="#REF!"/>
    <x v="6"/>
    <s v="Rufford"/>
    <s v="I26-r"/>
    <s v="OUI"/>
  </r>
  <r>
    <s v="Fevrier"/>
    <d v="2017-02-27T00:00:00"/>
    <s v="Local transport"/>
    <s v="Mission No12: Aflao-port"/>
    <s v="Transport"/>
    <s v="Investigation"/>
    <m/>
    <n v="1000"/>
    <e v="#REF!"/>
    <x v="6"/>
    <s v="Rufford"/>
    <s v="I26-r"/>
    <s v="OUI"/>
  </r>
  <r>
    <s v="Fevrier"/>
    <d v="2017-02-27T00:00:00"/>
    <s v="Local transport"/>
    <s v="Mission No12: port-bureau"/>
    <s v="Transport"/>
    <s v="Investigation"/>
    <m/>
    <n v="1000"/>
    <e v="#REF!"/>
    <x v="6"/>
    <s v="Rufford"/>
    <s v="I26-r"/>
    <s v="OUI"/>
  </r>
  <r>
    <s v="Fevrier"/>
    <d v="2017-02-27T00:00:00"/>
    <s v="2xBoisson"/>
    <s v="Mission No12"/>
    <s v="Trust building"/>
    <s v="Investigation"/>
    <m/>
    <n v="1100"/>
    <e v="#REF!"/>
    <x v="6"/>
    <s v="Rufford"/>
    <s v="I26-r"/>
    <s v="OUI"/>
  </r>
  <r>
    <s v="Fevrier"/>
    <d v="2017-02-27T00:00:00"/>
    <s v="Reluire"/>
    <s v="x 1 du code penal"/>
    <s v="Office materials"/>
    <s v="Legal"/>
    <m/>
    <n v="600"/>
    <e v="#REF!"/>
    <x v="8"/>
    <s v="Rufford"/>
    <s v="MENSAH-16"/>
    <s v="OUI"/>
  </r>
  <r>
    <s v="Fevrier"/>
    <d v="2017-02-27T00:00:00"/>
    <s v="Lit"/>
    <s v="x2 "/>
    <s v="Office materials"/>
    <s v="Management"/>
    <m/>
    <n v="100000"/>
    <e v="#REF!"/>
    <x v="5"/>
    <s v="Rufford"/>
    <s v="RENS-30"/>
    <s v="OUI"/>
  </r>
  <r>
    <s v="Fevrier"/>
    <d v="2017-02-27T00:00:00"/>
    <s v="Local transport"/>
    <s v="moto taxi pour transporte les lits"/>
    <s v="Transport"/>
    <s v="Management"/>
    <m/>
    <n v="2000"/>
    <e v="#REF!"/>
    <x v="5"/>
    <s v="Rufford"/>
    <s v="RENS-30"/>
    <s v="OUI"/>
  </r>
  <r>
    <s v="Fevrier"/>
    <d v="2017-02-27T00:00:00"/>
    <s v="Local transport"/>
    <s v="Deplacement Maison-Bureau-Maison"/>
    <s v="Transport"/>
    <s v="Legal"/>
    <m/>
    <n v="1000"/>
    <e v="#REF!"/>
    <x v="3"/>
    <s v="Rufford"/>
    <s v="DARIUS-r"/>
    <s v="OUI"/>
  </r>
  <r>
    <s v="Fevrier"/>
    <d v="2017-02-27T00:00:00"/>
    <s v="Local transport"/>
    <s v="Deplacement Maison-Bureau-Maison"/>
    <s v="Transport"/>
    <s v="Legal"/>
    <m/>
    <n v="1000"/>
    <e v="#REF!"/>
    <x v="2"/>
    <s v="Rufford"/>
    <s v="FIDAR-r"/>
    <s v="OUI"/>
  </r>
  <r>
    <s v="Fevrier"/>
    <d v="2017-02-27T00:00:00"/>
    <s v="Local transport"/>
    <s v="Deplacement Maison-Bureau-Maison"/>
    <s v="Transport"/>
    <s v="Legal"/>
    <m/>
    <n v="1000"/>
    <e v="#REF!"/>
    <x v="4"/>
    <s v="Rufford"/>
    <s v="NICOLE-r"/>
    <s v="OUI"/>
  </r>
  <r>
    <s v="Fevrier"/>
    <d v="2017-02-27T00:00:00"/>
    <s v="Local transport"/>
    <s v="Deplacement Maison-Bureau-Maison"/>
    <s v="Transport"/>
    <s v="Investigation"/>
    <m/>
    <n v="1000"/>
    <e v="#REF!"/>
    <x v="11"/>
    <s v="Rufford"/>
    <s v="I70-r"/>
    <s v="OUI"/>
  </r>
  <r>
    <s v="Fevrier"/>
    <d v="2017-02-28T00:00:00"/>
    <s v="Local transport"/>
    <s v="Deplacement Maison-Bureau-Maison"/>
    <s v="Transport"/>
    <s v="Legal"/>
    <m/>
    <n v="1000"/>
    <e v="#REF!"/>
    <x v="3"/>
    <s v="Rufford"/>
    <s v="DARIUS-r"/>
    <s v="OUI"/>
  </r>
  <r>
    <s v="Fevrier"/>
    <d v="2017-02-28T00:00:00"/>
    <s v="Local transport"/>
    <s v="Deplacement Maison-Bureau-Maison"/>
    <s v="Transport"/>
    <s v="Legal"/>
    <m/>
    <n v="1000"/>
    <e v="#REF!"/>
    <x v="2"/>
    <s v="Rufford"/>
    <s v="FIDAR-r"/>
    <s v="OUI"/>
  </r>
  <r>
    <s v="Fevrier"/>
    <d v="2017-02-28T00:00:00"/>
    <s v="Local transport"/>
    <s v="Deplacement Maison-Bureau-Maison"/>
    <s v="Transport"/>
    <s v="Legal"/>
    <m/>
    <n v="1000"/>
    <e v="#REF!"/>
    <x v="4"/>
    <s v="Rufford"/>
    <s v="NICOLE-r"/>
    <s v="OUI"/>
  </r>
  <r>
    <s v="Fevrier"/>
    <d v="2017-02-28T00:00:00"/>
    <s v="Local transport"/>
    <s v="Deplacement Maison-Bureau-Maison"/>
    <s v="Transport"/>
    <s v="Investigation"/>
    <m/>
    <n v="1000"/>
    <e v="#REF!"/>
    <x v="11"/>
    <s v="Rufford"/>
    <s v="I70-r"/>
    <s v="OUI"/>
  </r>
  <r>
    <s v="Fevrier"/>
    <d v="2017-02-28T00:00:00"/>
    <s v="Local transport"/>
    <s v="Aller -retour Ecobank pour retrait de chequier"/>
    <s v="Transport"/>
    <s v="Office"/>
    <m/>
    <n v="600"/>
    <e v="#REF!"/>
    <x v="10"/>
    <s v="Rufford"/>
    <s v="DAVID-r"/>
    <s v="OUI"/>
  </r>
  <r>
    <s v="Fevrier"/>
    <d v="2017-02-28T00:00:00"/>
    <s v="Local transport"/>
    <s v="Mission No13: Aller-Sarakawa"/>
    <s v="Transport"/>
    <s v="Investigation"/>
    <m/>
    <n v="1200"/>
    <e v="#REF!"/>
    <x v="7"/>
    <s v="Rufford"/>
    <s v="I48-r"/>
    <s v="OUI"/>
  </r>
  <r>
    <s v="Fevrier"/>
    <d v="2017-02-28T00:00:00"/>
    <s v="Local transport"/>
    <s v="Mission No13: Sarakawa-Grand marche"/>
    <s v="Transport"/>
    <s v="Investigation"/>
    <m/>
    <n v="300"/>
    <e v="#REF!"/>
    <x v="7"/>
    <s v="Rufford"/>
    <s v="I48-r"/>
    <s v="OUI"/>
  </r>
  <r>
    <s v="Fevrier"/>
    <d v="2017-02-28T00:00:00"/>
    <s v="Local transport"/>
    <s v="Mission No13: Grand marche-Adidogome"/>
    <s v="Transport"/>
    <s v="Investigation"/>
    <m/>
    <n v="1000"/>
    <e v="#REF!"/>
    <x v="7"/>
    <s v="Rufford"/>
    <s v="I48-r"/>
    <s v="OUI"/>
  </r>
  <r>
    <s v="Fevrier"/>
    <d v="2017-02-28T00:00:00"/>
    <s v="Local transport"/>
    <s v="Mission No13: Adidogome -bureau"/>
    <s v="Transport"/>
    <s v="Investigation"/>
    <m/>
    <n v="500"/>
    <e v="#REF!"/>
    <x v="7"/>
    <s v="Rufford"/>
    <s v="I48-r"/>
    <s v="OUI"/>
  </r>
  <r>
    <s v="Fevrier"/>
    <d v="2017-02-28T00:00:00"/>
    <s v="2x Boisson"/>
    <s v="Mission No13"/>
    <s v="Trust building"/>
    <s v="Investigation"/>
    <m/>
    <n v="1100"/>
    <e v="#REF!"/>
    <x v="7"/>
    <s v="Rufford"/>
    <s v="I48-r"/>
    <s v="OUI"/>
  </r>
  <r>
    <s v="Fevrier"/>
    <d v="2017-02-28T00:00:00"/>
    <s v="Local transport"/>
    <s v="Mission No13:Aller Kpota cimetiere"/>
    <s v="Transport"/>
    <s v="Investigation"/>
    <m/>
    <n v="800"/>
    <e v="#REF!"/>
    <x v="6"/>
    <s v="Rufford"/>
    <s v="I26-r"/>
    <s v="OUI"/>
  </r>
  <r>
    <s v="Fevrier"/>
    <d v="2017-02-28T00:00:00"/>
    <s v="Locla transport"/>
    <s v="Mission No13:Kpota cimetiere-ebe lagune"/>
    <s v="Transport"/>
    <s v="Investigation"/>
    <m/>
    <n v="300"/>
    <e v="#REF!"/>
    <x v="6"/>
    <s v="Rufford"/>
    <s v="I26-r"/>
    <s v="OUI"/>
  </r>
  <r>
    <s v="Fevrier"/>
    <d v="2017-02-28T00:00:00"/>
    <s v="Local transport"/>
    <s v="Mission No13:Ebe lagune-place bonke"/>
    <s v="Transport"/>
    <s v="Investigation"/>
    <m/>
    <n v="500"/>
    <e v="#REF!"/>
    <x v="6"/>
    <s v="Rufford"/>
    <s v="I26-r"/>
    <s v="OUI"/>
  </r>
  <r>
    <s v="Fevrier"/>
    <d v="2017-02-28T00:00:00"/>
    <s v="Locla transport"/>
    <s v="Mission No13:Place bonke-bureau"/>
    <s v="Transport"/>
    <s v="Investigation"/>
    <m/>
    <n v="400"/>
    <e v="#REF!"/>
    <x v="6"/>
    <s v="Rufford"/>
    <s v="I26-r"/>
    <s v="OUI"/>
  </r>
  <r>
    <s v="Fevrier"/>
    <d v="2017-02-28T00:00:00"/>
    <s v="2xBoisson"/>
    <s v="Mission No13"/>
    <s v="Trust building"/>
    <s v="Investigation"/>
    <m/>
    <n v="1100"/>
    <e v="#REF!"/>
    <x v="6"/>
    <s v="Rufford"/>
    <s v="I26-r"/>
    <s v="OUI"/>
  </r>
  <r>
    <s v="Fevrier"/>
    <d v="2017-02-28T00:00:00"/>
    <s v="Impression"/>
    <s v="x3"/>
    <s v="Office materials"/>
    <s v="Office"/>
    <m/>
    <n v="150"/>
    <e v="#REF!"/>
    <x v="10"/>
    <s v="Rufford"/>
    <s v="DAVID-r"/>
    <s v="NON"/>
  </r>
  <r>
    <s v="Fevrier"/>
    <d v="2017-02-28T00:00:00"/>
    <s v="Impression "/>
    <s v="x1 couleur"/>
    <s v="Office materials"/>
    <s v="Office"/>
    <m/>
    <n v="100"/>
    <e v="#REF!"/>
    <x v="10"/>
    <s v="Rufford"/>
    <s v="DAVID-r"/>
    <s v="NON"/>
  </r>
  <r>
    <s v="Fevrier"/>
    <d v="2017-02-28T00:00:00"/>
    <s v="Work compensation"/>
    <s v="Mensah: Remuneration de Fevrier"/>
    <s v="Personnel"/>
    <s v="Management"/>
    <m/>
    <n v="340000"/>
    <e v="#REF!"/>
    <x v="5"/>
    <s v="Wildcat"/>
    <s v="RENS-31"/>
    <s v="OUI"/>
  </r>
  <r>
    <s v="Fevrier"/>
    <d v="2017-02-28T00:00:00"/>
    <s v="Work compensation"/>
    <s v="I60: Remuneration de Fevrier"/>
    <s v="Personnel"/>
    <s v="Investigation"/>
    <m/>
    <n v="200000"/>
    <e v="#REF!"/>
    <x v="5"/>
    <s v="Wildcat"/>
    <s v="RENS-31"/>
    <s v="OUI"/>
  </r>
  <r>
    <s v="Fevrier"/>
    <d v="2017-02-28T00:00:00"/>
    <s v="Work compensation"/>
    <s v="I26: Remuneration de Fevrier"/>
    <s v="Personnel"/>
    <s v="Investigation"/>
    <m/>
    <n v="130000"/>
    <e v="#REF!"/>
    <x v="5"/>
    <s v="Wildcat"/>
    <s v="RENS-31"/>
    <s v="OUI"/>
  </r>
  <r>
    <s v="Fevrier"/>
    <d v="2017-02-28T00:00:00"/>
    <s v="Work compensation"/>
    <s v="I48: Remuneration de Fevrier"/>
    <s v="Personnel"/>
    <s v="Investigation"/>
    <m/>
    <n v="150000"/>
    <e v="#REF!"/>
    <x v="5"/>
    <s v="Wildcat"/>
    <s v="RENS-31"/>
    <s v="OUI"/>
  </r>
  <r>
    <s v="Fevrier"/>
    <d v="2017-02-28T00:00:00"/>
    <s v="Work compensation"/>
    <s v="BAKENOU: Remuneraion"/>
    <s v="Personnel"/>
    <s v="Management"/>
    <m/>
    <n v="150000"/>
    <e v="#REF!"/>
    <x v="5"/>
    <s v="Wildcat"/>
    <s v="RENS-31"/>
    <s v="OUI"/>
  </r>
  <r>
    <s v="Fevrier"/>
    <d v="2017-02-28T00:00:00"/>
    <s v="Work compensation"/>
    <s v="David: Remuneration de Fevrier"/>
    <s v="Personnel"/>
    <s v="Office"/>
    <m/>
    <n v="50000"/>
    <e v="#REF!"/>
    <x v="5"/>
    <s v="Rufford"/>
    <s v="RENS-31"/>
    <s v="OUI"/>
  </r>
  <r>
    <m/>
    <m/>
    <m/>
    <m/>
    <m/>
    <m/>
    <m/>
    <m/>
    <m/>
    <x v="0"/>
    <m/>
    <m/>
    <m/>
  </r>
  <r>
    <m/>
    <m/>
    <m/>
    <m/>
    <m/>
    <m/>
    <m/>
    <m/>
    <m/>
    <x v="0"/>
    <m/>
    <m/>
    <m/>
  </r>
  <r>
    <m/>
    <m/>
    <m/>
    <m/>
    <m/>
    <m/>
    <m/>
    <m/>
    <m/>
    <x v="0"/>
    <m/>
    <m/>
    <m/>
  </r>
  <r>
    <m/>
    <m/>
    <m/>
    <m/>
    <m/>
    <m/>
    <m/>
    <m/>
    <m/>
    <x v="0"/>
    <m/>
    <m/>
    <m/>
  </r>
  <r>
    <m/>
    <m/>
    <m/>
    <m/>
    <m/>
    <m/>
    <m/>
    <m/>
    <m/>
    <x v="0"/>
    <m/>
    <m/>
    <m/>
  </r>
  <r>
    <m/>
    <m/>
    <m/>
    <m/>
    <m/>
    <m/>
    <m/>
    <m/>
    <m/>
    <x v="0"/>
    <m/>
    <m/>
    <m/>
  </r>
  <r>
    <m/>
    <m/>
    <m/>
    <m/>
    <m/>
    <m/>
    <m/>
    <m/>
    <m/>
    <x v="0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84">
  <r>
    <s v="Fevrier"/>
    <d v="2017-02-01T00:00:00"/>
    <s v="Balance"/>
    <m/>
    <x v="0"/>
    <x v="0"/>
    <n v="272542"/>
    <m/>
    <n v="272542"/>
    <m/>
    <x v="0"/>
    <m/>
    <s v="OUI"/>
  </r>
  <r>
    <s v="Fevrier"/>
    <d v="2017-02-01T00:00:00"/>
    <s v="Nourriture"/>
    <s v="pour sejour a Lome"/>
    <x v="1"/>
    <x v="1"/>
    <m/>
    <n v="10000"/>
    <n v="262542"/>
    <s v="E8"/>
    <x v="1"/>
    <s v="E8-r"/>
    <s v="OUI"/>
  </r>
  <r>
    <s v="Fevrier"/>
    <d v="2017-02-01T00:00:00"/>
    <s v="Local transport"/>
    <m/>
    <x v="2"/>
    <x v="1"/>
    <m/>
    <n v="2000"/>
    <n v="260542"/>
    <s v="E8"/>
    <x v="1"/>
    <s v="E8-r"/>
    <s v="OUI"/>
  </r>
  <r>
    <s v="Fevrier"/>
    <d v="2017-02-01T00:00:00"/>
    <s v="Local transport "/>
    <s v="Deplacement Maison-Bureau-Maison"/>
    <x v="2"/>
    <x v="2"/>
    <m/>
    <n v="500"/>
    <n v="260042"/>
    <s v="FIDAR"/>
    <x v="1"/>
    <s v="KPETEMEY-r"/>
    <s v="OUI"/>
  </r>
  <r>
    <s v="Fevrier"/>
    <d v="2017-02-01T00:00:00"/>
    <s v="Local transport "/>
    <s v="Deplacement Maison-Bureau-Maison"/>
    <x v="2"/>
    <x v="2"/>
    <m/>
    <n v="1000"/>
    <n v="259042"/>
    <s v="DARIUS"/>
    <x v="1"/>
    <s v="DARIUS-r"/>
    <s v="OUI"/>
  </r>
  <r>
    <s v="Fevrier"/>
    <d v="2017-02-01T00:00:00"/>
    <s v="Local transport "/>
    <s v="Deplacement Maison-Bureau-Maison"/>
    <x v="2"/>
    <x v="2"/>
    <m/>
    <n v="1000"/>
    <n v="258042"/>
    <s v="NICOLE"/>
    <x v="1"/>
    <s v="NICOLE-r"/>
    <s v="OUI"/>
  </r>
  <r>
    <s v="Fevrier"/>
    <d v="2017-02-01T00:00:00"/>
    <s v="Changement de vol"/>
    <s v="Changement du vol Asky par E8"/>
    <x v="3"/>
    <x v="3"/>
    <m/>
    <n v="60500"/>
    <n v="197542"/>
    <s v="RENS"/>
    <x v="1"/>
    <s v="RENS-1"/>
    <s v="OUI"/>
  </r>
  <r>
    <s v="Fevrier"/>
    <d v="2017-02-01T00:00:00"/>
    <s v="Contrat Abonement Togotelecom"/>
    <s v="Pour internet"/>
    <x v="4"/>
    <x v="3"/>
    <m/>
    <n v="48380"/>
    <n v="149162"/>
    <s v="RENS"/>
    <x v="1"/>
    <s v="RENS-2"/>
    <s v="OUI"/>
  </r>
  <r>
    <s v="Fevrier"/>
    <d v="2017-02-01T00:00:00"/>
    <s v="Local transport"/>
    <s v="Taxi Aller retour Asky avec E8"/>
    <x v="2"/>
    <x v="3"/>
    <m/>
    <n v="1600"/>
    <n v="147562"/>
    <s v="RENS"/>
    <x v="1"/>
    <s v="RENS-r"/>
    <s v="OUI"/>
  </r>
  <r>
    <s v="Fevrier"/>
    <d v="2017-02-01T00:00:00"/>
    <s v="Fee to speed internet process"/>
    <s v="Pousser et avoir vite l'internet dans l immediat"/>
    <x v="4"/>
    <x v="3"/>
    <m/>
    <n v="40620"/>
    <n v="106942"/>
    <s v="RENS"/>
    <x v="1"/>
    <s v="RENS-r"/>
    <s v="OUI"/>
  </r>
  <r>
    <s v="Fevrier"/>
    <d v="2017-02-01T00:00:00"/>
    <s v="Local transport"/>
    <s v="Aller retour Western union pour un retrait de fond"/>
    <x v="2"/>
    <x v="3"/>
    <m/>
    <n v="300"/>
    <n v="106642"/>
    <s v="RENS"/>
    <x v="1"/>
    <s v="RENS-r"/>
    <s v="OUI"/>
  </r>
  <r>
    <s v="Fevrier"/>
    <d v="2017-02-01T00:00:00"/>
    <s v="Visa"/>
    <s v="Prolongement du Sejour de Rens du 01/02/17-30/03/17"/>
    <x v="5"/>
    <x v="3"/>
    <m/>
    <n v="20000"/>
    <n v="86642"/>
    <s v="RENS"/>
    <x v="1"/>
    <s v="RENS-3"/>
    <s v="OUI"/>
  </r>
  <r>
    <s v="Fevrier"/>
    <d v="2017-02-01T00:00:00"/>
    <s v="Local transport  "/>
    <s v="Mission No 1: Aller-kpota"/>
    <x v="2"/>
    <x v="1"/>
    <m/>
    <n v="1200"/>
    <n v="85442"/>
    <s v="I26"/>
    <x v="1"/>
    <s v="I26:r"/>
    <s v="OUI"/>
  </r>
  <r>
    <s v="Fevrier"/>
    <d v="2017-02-01T00:00:00"/>
    <s v="Local transport  "/>
    <s v="Mission No1: Kpota-forever"/>
    <x v="2"/>
    <x v="1"/>
    <m/>
    <n v="700"/>
    <n v="84742"/>
    <s v="I26"/>
    <x v="1"/>
    <s v="I26:r"/>
    <s v="OUI"/>
  </r>
  <r>
    <s v="Fevrier"/>
    <d v="2017-02-01T00:00:00"/>
    <s v="Local transport  "/>
    <s v="Mission No1: Forever-bureau"/>
    <x v="2"/>
    <x v="1"/>
    <m/>
    <n v="1000"/>
    <n v="83742"/>
    <s v="I26"/>
    <x v="1"/>
    <s v="I26:r"/>
    <s v="OUI"/>
  </r>
  <r>
    <s v="Fevrier"/>
    <d v="2017-02-01T00:00:00"/>
    <s v="2x Boisson"/>
    <s v="Mission No1"/>
    <x v="6"/>
    <x v="1"/>
    <m/>
    <n v="1100"/>
    <n v="82642"/>
    <s v="I26"/>
    <x v="1"/>
    <s v="I26-r"/>
    <s v="OUI"/>
  </r>
  <r>
    <s v="Fevrier"/>
    <d v="2017-02-01T00:00:00"/>
    <s v="Local transport "/>
    <s v="Mission No1: Aller-Aeroport "/>
    <x v="2"/>
    <x v="1"/>
    <m/>
    <n v="700"/>
    <n v="81942"/>
    <s v="I48"/>
    <x v="1"/>
    <s v="I48-r"/>
    <s v="OUI"/>
  </r>
  <r>
    <s v="Fevrier"/>
    <d v="2017-02-01T00:00:00"/>
    <s v="Local transport "/>
    <s v="Mission No1:Aeroport-port"/>
    <x v="2"/>
    <x v="1"/>
    <m/>
    <n v="500"/>
    <n v="81442"/>
    <s v="I48"/>
    <x v="1"/>
    <s v="I48-r"/>
    <s v="OUI"/>
  </r>
  <r>
    <s v="Fevrier"/>
    <d v="2017-02-01T00:00:00"/>
    <s v="Local transport "/>
    <s v="Mission No1: Port-Bureau"/>
    <x v="2"/>
    <x v="1"/>
    <m/>
    <n v="1200"/>
    <n v="80242"/>
    <s v="I48"/>
    <x v="1"/>
    <s v="I48-r"/>
    <s v="OUI"/>
  </r>
  <r>
    <s v="Fevrier"/>
    <d v="2017-02-01T00:00:00"/>
    <s v="Impression "/>
    <s v="Textes de lois Pour les juristes x 321"/>
    <x v="7"/>
    <x v="4"/>
    <m/>
    <n v="8025"/>
    <n v="72217"/>
    <s v="MENSAH"/>
    <x v="1"/>
    <s v="MENSAH-1"/>
    <s v="OUI"/>
  </r>
  <r>
    <s v="Fevrier"/>
    <d v="2017-02-01T00:00:00"/>
    <s v="Reluire"/>
    <s v="x6"/>
    <x v="7"/>
    <x v="4"/>
    <m/>
    <n v="2100"/>
    <n v="70117"/>
    <s v="MENSAH"/>
    <x v="1"/>
    <s v="MENSAH-1"/>
    <s v="OUI"/>
  </r>
  <r>
    <s v="Fevrier"/>
    <d v="2017-02-02T00:00:00"/>
    <s v="Local transport "/>
    <s v="Deplacement Maison-Bureau-Maison"/>
    <x v="2"/>
    <x v="2"/>
    <m/>
    <n v="500"/>
    <n v="69617"/>
    <s v="FIDAR"/>
    <x v="1"/>
    <s v="KPETEMEY-r"/>
    <s v="OUI"/>
  </r>
  <r>
    <s v="Fevrier"/>
    <d v="2017-02-02T00:00:00"/>
    <s v="Local transport "/>
    <s v="Deplacement Maison-Bureau-Maison"/>
    <x v="2"/>
    <x v="2"/>
    <m/>
    <n v="1000"/>
    <n v="68617"/>
    <s v="DARIUS"/>
    <x v="1"/>
    <s v="DARIUS-r"/>
    <s v="OUI"/>
  </r>
  <r>
    <s v="Fevrier"/>
    <d v="2017-02-02T00:00:00"/>
    <s v="Local transport "/>
    <s v="Deplacement Maison-Bureau-Maison"/>
    <x v="2"/>
    <x v="2"/>
    <m/>
    <n v="1000"/>
    <n v="67617"/>
    <s v="NICOLE"/>
    <x v="1"/>
    <s v="NICOLE-r"/>
    <s v="OUI"/>
  </r>
  <r>
    <s v="Fevrier"/>
    <d v="2017-02-02T00:00:00"/>
    <s v="Western Union"/>
    <m/>
    <x v="0"/>
    <x v="0"/>
    <n v="2928076"/>
    <m/>
    <n v="2995693"/>
    <m/>
    <x v="1"/>
    <m/>
    <s v="OUI"/>
  </r>
  <r>
    <s v="Fevrier"/>
    <d v="2017-02-02T00:00:00"/>
    <s v="Local transport "/>
    <s v="Mission No1: Aller - Radison Blue"/>
    <x v="2"/>
    <x v="1"/>
    <m/>
    <n v="800"/>
    <n v="2994893"/>
    <s v="I60"/>
    <x v="1"/>
    <s v="I60-r"/>
    <s v="OUI"/>
  </r>
  <r>
    <s v="Fevrier"/>
    <d v="2017-02-02T00:00:00"/>
    <s v="Local transport "/>
    <s v="Mission No1:Radison Blue-Village du Benin"/>
    <x v="2"/>
    <x v="1"/>
    <m/>
    <n v="600"/>
    <n v="2994293"/>
    <s v="I60"/>
    <x v="1"/>
    <s v="I60-r"/>
    <s v="OUI"/>
  </r>
  <r>
    <s v="Fevrier"/>
    <d v="2017-02-02T00:00:00"/>
    <s v="Local transport "/>
    <s v="Mission No1: Village du benin -Bureau"/>
    <x v="2"/>
    <x v="1"/>
    <m/>
    <n v="200"/>
    <n v="2994093"/>
    <s v="I60"/>
    <x v="1"/>
    <s v="I60-r"/>
    <s v="OUI"/>
  </r>
  <r>
    <s v="Fevrier"/>
    <d v="2017-02-02T00:00:00"/>
    <s v="2x Boisson"/>
    <s v="Mission No1"/>
    <x v="6"/>
    <x v="1"/>
    <m/>
    <n v="1100"/>
    <n v="2992993"/>
    <s v="I60"/>
    <x v="1"/>
    <s v="I60-r"/>
    <s v="OUI"/>
  </r>
  <r>
    <s v="Fevrier"/>
    <d v="2017-02-02T00:00:00"/>
    <s v="Photocopie"/>
    <s v="x40"/>
    <x v="7"/>
    <x v="4"/>
    <m/>
    <n v="1000"/>
    <n v="2991993"/>
    <s v="RENS"/>
    <x v="1"/>
    <s v="RENS-4"/>
    <s v="OUI"/>
  </r>
  <r>
    <s v="Fevrier"/>
    <d v="2017-02-02T00:00:00"/>
    <s v="Hebergement"/>
    <s v="Heberement de E8 x 10 nuite"/>
    <x v="1"/>
    <x v="3"/>
    <m/>
    <n v="100000"/>
    <n v="2891993"/>
    <s v="RENS"/>
    <x v="1"/>
    <s v="RENS-5"/>
    <s v="OUI"/>
  </r>
  <r>
    <s v="Fevrier"/>
    <d v="2017-02-02T00:00:00"/>
    <s v="Local transport"/>
    <s v="Aller scda"/>
    <x v="2"/>
    <x v="3"/>
    <m/>
    <n v="150"/>
    <n v="2891843"/>
    <s v="RENS"/>
    <x v="1"/>
    <s v="RENS-r"/>
    <s v="OUI"/>
  </r>
  <r>
    <s v="Fevrier"/>
    <d v="2017-02-02T00:00:00"/>
    <s v="Local transport"/>
    <s v="Aller retour Immigration"/>
    <x v="2"/>
    <x v="3"/>
    <m/>
    <n v="500"/>
    <n v="2891343"/>
    <s v="RENS"/>
    <x v="1"/>
    <s v="RENS-r"/>
    <s v="OUI"/>
  </r>
  <r>
    <s v="Fevrier"/>
    <d v="2017-02-02T00:00:00"/>
    <s v="Local transport"/>
    <s v="Aller retour Western union pour retrait de fond"/>
    <x v="2"/>
    <x v="3"/>
    <m/>
    <n v="300"/>
    <n v="2891043"/>
    <s v="RENS"/>
    <x v="1"/>
    <s v="RENS-r"/>
    <s v="OUI"/>
  </r>
  <r>
    <s v="Fevrier"/>
    <d v="2017-02-02T00:00:00"/>
    <s v="Local transport"/>
    <s v="Aller retour scda"/>
    <x v="2"/>
    <x v="3"/>
    <m/>
    <n v="300"/>
    <n v="2890743"/>
    <s v="RENS"/>
    <x v="1"/>
    <s v="RENS-r"/>
    <s v="OUI"/>
  </r>
  <r>
    <s v="Fevrier"/>
    <d v="2017-02-02T00:00:00"/>
    <s v="Work compensation Mensah"/>
    <s v="Remuneration de Janvier"/>
    <x v="8"/>
    <x v="3"/>
    <m/>
    <n v="400000"/>
    <n v="2490743"/>
    <s v="RENS"/>
    <x v="2"/>
    <s v="RENS-r"/>
    <s v="OUI"/>
  </r>
  <r>
    <s v="Fevrier"/>
    <d v="2017-02-02T00:00:00"/>
    <s v="Work compensation Bakenou"/>
    <s v="Remuneration de Janvier"/>
    <x v="8"/>
    <x v="3"/>
    <m/>
    <n v="150000"/>
    <n v="2340743"/>
    <s v="RENS"/>
    <x v="2"/>
    <s v="RENS-r"/>
    <s v="OUI"/>
  </r>
  <r>
    <s v="Fevrier"/>
    <d v="2017-02-02T00:00:00"/>
    <s v="Work compensation i60"/>
    <s v="Remuneration de Janvier"/>
    <x v="8"/>
    <x v="1"/>
    <m/>
    <n v="200000"/>
    <n v="2140743"/>
    <s v="RENS"/>
    <x v="2"/>
    <s v="RENS-r"/>
    <s v="OUI"/>
  </r>
  <r>
    <s v="Fevrier"/>
    <d v="2017-02-02T00:00:00"/>
    <s v="Work compensation i48"/>
    <s v="Remuneration de Janvier"/>
    <x v="8"/>
    <x v="1"/>
    <m/>
    <n v="150000"/>
    <n v="1990743"/>
    <s v="RENS"/>
    <x v="2"/>
    <s v="RENS-r"/>
    <s v="OUI"/>
  </r>
  <r>
    <s v="Fevrier"/>
    <d v="2017-02-02T00:00:00"/>
    <s v="Work compensation i26"/>
    <s v="Remuneration de Janvier"/>
    <x v="8"/>
    <x v="1"/>
    <m/>
    <n v="150000"/>
    <n v="1840743"/>
    <s v="RENS"/>
    <x v="2"/>
    <s v="RENS-r"/>
    <s v="OUI"/>
  </r>
  <r>
    <s v="Fevrier"/>
    <d v="2017-02-02T00:00:00"/>
    <s v="Work compensation David"/>
    <s v="Remuneration de Janvier"/>
    <x v="8"/>
    <x v="4"/>
    <m/>
    <n v="30000"/>
    <n v="1810743"/>
    <s v="RENS"/>
    <x v="2"/>
    <s v="RENS-r"/>
    <s v="OUI"/>
  </r>
  <r>
    <s v="Fevrier"/>
    <d v="2017-02-02T00:00:00"/>
    <s v="Local transport "/>
    <s v="Ecobank Totsi pour information sur ouverture de compte"/>
    <x v="2"/>
    <x v="4"/>
    <m/>
    <n v="300"/>
    <n v="1810443"/>
    <s v="DAVID"/>
    <x v="1"/>
    <s v="DAVID-r"/>
    <s v="OUI"/>
  </r>
  <r>
    <s v="Fevrier"/>
    <d v="2017-02-02T00:00:00"/>
    <s v="Nourriture"/>
    <s v="Nourriture de E8 pour son sejour a Lome"/>
    <x v="1"/>
    <x v="1"/>
    <m/>
    <n v="10000"/>
    <n v="1800443"/>
    <s v="E8"/>
    <x v="1"/>
    <s v="E8-r"/>
    <s v="OUI"/>
  </r>
  <r>
    <s v="Fevrier"/>
    <d v="2017-02-02T00:00:00"/>
    <s v="Local transport"/>
    <s v="Deplacement inter urbain ville de lome pour E8"/>
    <x v="2"/>
    <x v="1"/>
    <m/>
    <n v="2000"/>
    <n v="1798443"/>
    <s v="E8"/>
    <x v="1"/>
    <s v="E8-r"/>
    <s v="OUI"/>
  </r>
  <r>
    <s v="Fevrier"/>
    <d v="2017-02-02T00:00:00"/>
    <s v="Local transport "/>
    <s v="Mission No2: Aller-Boka"/>
    <x v="2"/>
    <x v="1"/>
    <m/>
    <n v="800"/>
    <n v="1797643"/>
    <s v="I26"/>
    <x v="1"/>
    <s v="I26-r"/>
    <s v="OUI"/>
  </r>
  <r>
    <s v="Fevrier"/>
    <d v="2017-02-02T00:00:00"/>
    <s v="Local transport "/>
    <s v="Mission No2: Boka-Sebevito"/>
    <x v="2"/>
    <x v="1"/>
    <m/>
    <n v="400"/>
    <n v="1797243"/>
    <s v="I26"/>
    <x v="1"/>
    <s v="I26-r"/>
    <s v="OUI"/>
  </r>
  <r>
    <s v="Fevrier"/>
    <d v="2017-02-02T00:00:00"/>
    <s v="Local transport "/>
    <s v="Mission No2: Sebevito-Bureau"/>
    <x v="2"/>
    <x v="1"/>
    <m/>
    <n v="800"/>
    <n v="1796443"/>
    <s v="I26"/>
    <x v="1"/>
    <s v="I26-r"/>
    <s v="OUI"/>
  </r>
  <r>
    <s v="Fevrier"/>
    <d v="2017-02-02T00:00:00"/>
    <s v="2x Boisson"/>
    <s v="Mission No2"/>
    <x v="6"/>
    <x v="1"/>
    <m/>
    <n v="1000"/>
    <n v="1795443"/>
    <s v="I26"/>
    <x v="1"/>
    <s v="I26-r"/>
    <s v="OUI"/>
  </r>
  <r>
    <s v="Fevrier"/>
    <d v="2017-02-02T00:00:00"/>
    <s v="Local transport "/>
    <s v="Mission No2: Aller Adidogome "/>
    <x v="2"/>
    <x v="1"/>
    <m/>
    <n v="500"/>
    <n v="1794943"/>
    <s v="I48"/>
    <x v="1"/>
    <s v="I48-r"/>
    <s v="OUI"/>
  </r>
  <r>
    <s v="Fevrier"/>
    <d v="2017-02-02T00:00:00"/>
    <s v="Local transport "/>
    <s v="Mission No2: Adidogome-Segbe "/>
    <x v="2"/>
    <x v="1"/>
    <m/>
    <n v="700"/>
    <n v="1794243"/>
    <s v="I48"/>
    <x v="1"/>
    <s v="I48-r"/>
    <s v="OUI"/>
  </r>
  <r>
    <s v="Fevrier"/>
    <d v="2017-02-02T00:00:00"/>
    <s v="Local transport "/>
    <s v="Mission No2: Segbe-Zanguera "/>
    <x v="2"/>
    <x v="1"/>
    <m/>
    <n v="800"/>
    <n v="1793443"/>
    <s v="I48"/>
    <x v="1"/>
    <s v="I48-r"/>
    <s v="OUI"/>
  </r>
  <r>
    <s v="Fevrier"/>
    <d v="2017-02-02T00:00:00"/>
    <s v="Local transport "/>
    <s v="Mission No2: Sanguera-Bureau "/>
    <x v="2"/>
    <x v="1"/>
    <m/>
    <n v="800"/>
    <n v="1792643"/>
    <s v="I48"/>
    <x v="1"/>
    <s v="I48-r"/>
    <s v="OUI"/>
  </r>
  <r>
    <s v="Fevrier"/>
    <d v="2017-02-02T00:00:00"/>
    <s v="2x Boisson"/>
    <s v="Mission No2"/>
    <x v="6"/>
    <x v="1"/>
    <m/>
    <n v="1100"/>
    <n v="1791543"/>
    <s v="I48"/>
    <x v="1"/>
    <s v="I48-r"/>
    <s v="OUI"/>
  </r>
  <r>
    <s v="Fevrier"/>
    <d v="2017-02-03T00:00:00"/>
    <s v="Local transport "/>
    <s v="Deplacement Maison-Bureau-Maison"/>
    <x v="2"/>
    <x v="2"/>
    <m/>
    <n v="500"/>
    <n v="1791043"/>
    <s v="FIDAR"/>
    <x v="1"/>
    <s v="KPETEMEY-r"/>
    <s v="OUI"/>
  </r>
  <r>
    <s v="Fevrier"/>
    <d v="2017-02-03T00:00:00"/>
    <s v="Local transport "/>
    <s v="Deplacement Maison-Bureau-Maison"/>
    <x v="2"/>
    <x v="2"/>
    <m/>
    <n v="1000"/>
    <n v="1790043"/>
    <s v="DARIUS"/>
    <x v="1"/>
    <s v="DARIUS-r"/>
    <s v="OUI"/>
  </r>
  <r>
    <s v="Fevrier"/>
    <d v="2017-02-03T00:00:00"/>
    <s v="Local transport"/>
    <s v="Deplacement Maison-Bureau-Maison"/>
    <x v="2"/>
    <x v="2"/>
    <m/>
    <n v="1000"/>
    <n v="1789043"/>
    <s v="NICOLE"/>
    <x v="1"/>
    <s v="NICOLE-r"/>
    <s v="OUI"/>
  </r>
  <r>
    <s v="Fevrier"/>
    <d v="2017-02-03T00:00:00"/>
    <s v="Local transport "/>
    <s v="Mission No1: Aller E8 et I60 village du benin"/>
    <x v="2"/>
    <x v="1"/>
    <m/>
    <n v="1000"/>
    <n v="1788043"/>
    <s v="I60"/>
    <x v="1"/>
    <s v="I60-r"/>
    <s v="OUI"/>
  </r>
  <r>
    <s v="Fevrier"/>
    <d v="2017-02-03T00:00:00"/>
    <s v="Local transport "/>
    <s v="Mission No1: Retour E8 et I60 Bureau"/>
    <x v="2"/>
    <x v="1"/>
    <m/>
    <n v="1000"/>
    <n v="1787043"/>
    <s v="I60"/>
    <x v="1"/>
    <s v="I60-r"/>
    <s v="OUI"/>
  </r>
  <r>
    <s v="Fevrier"/>
    <d v="2017-02-03T00:00:00"/>
    <s v="Boissonx2"/>
    <s v="Mission No1"/>
    <x v="6"/>
    <x v="1"/>
    <m/>
    <n v="1400"/>
    <n v="1785643"/>
    <s v="I60"/>
    <x v="1"/>
    <s v="I60-r"/>
    <s v="OUI"/>
  </r>
  <r>
    <s v="Fevrier"/>
    <d v="2017-02-03T00:00:00"/>
    <s v="Photo d'identite"/>
    <s v="Pour ouverture de compte"/>
    <x v="7"/>
    <x v="3"/>
    <m/>
    <n v="1000"/>
    <n v="1784643"/>
    <s v="RENS"/>
    <x v="1"/>
    <s v="RENS-6"/>
    <s v="OUI"/>
  </r>
  <r>
    <s v="Fevrier"/>
    <d v="2017-02-03T00:00:00"/>
    <s v="Hebergement"/>
    <s v="9 nuites a Mint Hotel Lomé"/>
    <x v="1"/>
    <x v="3"/>
    <m/>
    <n v="180000"/>
    <n v="1604643"/>
    <s v="RENS"/>
    <x v="1"/>
    <s v="RENS-7"/>
    <s v="OUI"/>
  </r>
  <r>
    <s v="Fevrier"/>
    <d v="2017-02-03T00:00:00"/>
    <s v="Ventilateur"/>
    <s v="Marque pure grand x 1"/>
    <x v="7"/>
    <x v="4"/>
    <m/>
    <n v="12000"/>
    <n v="1592643"/>
    <s v="RENS"/>
    <x v="1"/>
    <s v="RENS-8"/>
    <s v="OUI"/>
  </r>
  <r>
    <s v="Fevrier"/>
    <d v="2017-02-03T00:00:00"/>
    <s v="Ralonge x 1"/>
    <s v="Equiper le bureau"/>
    <x v="7"/>
    <x v="4"/>
    <m/>
    <n v="2000"/>
    <n v="1590643"/>
    <s v="RENS"/>
    <x v="1"/>
    <s v="RENS-8"/>
    <s v="OUI"/>
  </r>
  <r>
    <s v="Fevrier"/>
    <d v="2017-02-03T00:00:00"/>
    <s v="Drap x 1"/>
    <s v="Pour chambre de Rens"/>
    <x v="7"/>
    <x v="4"/>
    <m/>
    <n v="4000"/>
    <n v="1586643"/>
    <s v="RENS"/>
    <x v="1"/>
    <s v="RENS-8"/>
    <s v="OUI"/>
  </r>
  <r>
    <s v="Fevrier"/>
    <d v="2017-02-03T00:00:00"/>
    <s v="Mousse confort x1 "/>
    <s v="Pour chambre de Rens"/>
    <x v="7"/>
    <x v="4"/>
    <m/>
    <n v="65000"/>
    <n v="1521643"/>
    <s v="RENS"/>
    <x v="1"/>
    <s v="RENS-9"/>
    <s v="OUI"/>
  </r>
  <r>
    <s v="Fevrier"/>
    <d v="2017-02-03T00:00:00"/>
    <s v="Oreillers x 2"/>
    <s v="Pour chambre de Rens"/>
    <x v="7"/>
    <x v="4"/>
    <m/>
    <n v="5000"/>
    <n v="1516643"/>
    <s v="RENS"/>
    <x v="1"/>
    <s v="RENS-9"/>
    <s v="OUI"/>
  </r>
  <r>
    <s v="Fevrier"/>
    <d v="2017-02-03T00:00:00"/>
    <s v="Internet"/>
    <s v="Forfait mensuel du 01-02-2017 au 28-02-2017"/>
    <x v="4"/>
    <x v="3"/>
    <m/>
    <n v="101000"/>
    <n v="1415643"/>
    <s v="RENS"/>
    <x v="1"/>
    <s v="RENS-10"/>
    <s v="OUI"/>
  </r>
  <r>
    <s v="Fevrier"/>
    <d v="2017-02-03T00:00:00"/>
    <s v="Telephone"/>
    <s v="2x 2000"/>
    <x v="9"/>
    <x v="3"/>
    <m/>
    <n v="10000"/>
    <n v="1405643"/>
    <s v="RENS"/>
    <x v="1"/>
    <s v="RENS-11"/>
    <s v="OUI"/>
  </r>
  <r>
    <s v="Fevrier"/>
    <d v="2017-02-03T00:00:00"/>
    <s v="Local transport"/>
    <s v="Taxi to new office"/>
    <x v="2"/>
    <x v="3"/>
    <m/>
    <n v="1500"/>
    <n v="1404143"/>
    <s v="RENS"/>
    <x v="1"/>
    <s v="RENS-r"/>
    <s v="OUI"/>
  </r>
  <r>
    <s v="Fevrier"/>
    <d v="2017-02-03T00:00:00"/>
    <s v="Local transport "/>
    <s v="Aller retour Ecobank Campus pour ouverture compte"/>
    <x v="2"/>
    <x v="4"/>
    <m/>
    <n v="600"/>
    <n v="1403543"/>
    <s v="DAVID"/>
    <x v="1"/>
    <s v="DAVID-r"/>
    <s v="OUI"/>
  </r>
  <r>
    <s v="Fevrier"/>
    <d v="2017-02-03T00:00:00"/>
    <s v="Nourriture"/>
    <s v="Nourriture de E8 pour son sejour a Lome"/>
    <x v="1"/>
    <x v="1"/>
    <m/>
    <n v="10000"/>
    <n v="1393543"/>
    <s v="E8"/>
    <x v="1"/>
    <s v="E8-r"/>
    <s v="OUI"/>
  </r>
  <r>
    <s v="Fevrier"/>
    <d v="2017-02-03T00:00:00"/>
    <s v="Local transport"/>
    <s v="Deplacement inter urbain ville de lome pour E8"/>
    <x v="2"/>
    <x v="1"/>
    <m/>
    <n v="2000"/>
    <n v="1391543"/>
    <s v="E8"/>
    <x v="1"/>
    <s v="E8-r"/>
    <s v="OUI"/>
  </r>
  <r>
    <s v="Fevrier"/>
    <d v="2017-02-03T00:00:00"/>
    <s v="Telephone"/>
    <s v="1x 4000"/>
    <x v="9"/>
    <x v="1"/>
    <m/>
    <n v="4000"/>
    <n v="1387543"/>
    <s v="E8"/>
    <x v="1"/>
    <s v="Transfert"/>
    <s v="NON"/>
  </r>
  <r>
    <s v="Fevrier"/>
    <d v="2017-02-03T00:00:00"/>
    <s v="Local transport "/>
    <s v="Mission No3: Aller retour Nucafu"/>
    <x v="2"/>
    <x v="1"/>
    <m/>
    <n v="2000"/>
    <n v="1385543"/>
    <s v="I26"/>
    <x v="1"/>
    <s v="I26-r"/>
    <s v="OUI"/>
  </r>
  <r>
    <s v="Fevrier"/>
    <d v="2017-02-03T00:00:00"/>
    <s v="2x Boisson"/>
    <s v="Mission No3 "/>
    <x v="6"/>
    <x v="1"/>
    <m/>
    <n v="1100"/>
    <n v="1384443"/>
    <s v="I26"/>
    <x v="1"/>
    <s v="I26-r"/>
    <s v="OUI"/>
  </r>
  <r>
    <s v="Fevrier"/>
    <d v="2017-02-03T00:00:00"/>
    <s v="Local transport "/>
    <s v="Mission No3:Aller-Adewi"/>
    <x v="2"/>
    <x v="1"/>
    <m/>
    <n v="500"/>
    <n v="1383943"/>
    <s v="I48"/>
    <x v="1"/>
    <s v="I48-r"/>
    <s v="OUI"/>
  </r>
  <r>
    <s v="Fevrier"/>
    <d v="2017-02-03T00:00:00"/>
    <s v="Local transport "/>
    <s v="Mission No3: Adewi-Nyekonakpoe"/>
    <x v="2"/>
    <x v="1"/>
    <m/>
    <n v="500"/>
    <n v="1383443"/>
    <s v="I48"/>
    <x v="1"/>
    <s v="I48-r"/>
    <s v="OUI"/>
  </r>
  <r>
    <s v="Fevrier"/>
    <d v="2017-02-03T00:00:00"/>
    <s v="Local transport "/>
    <s v="Mission No3:Nyekonakpoe -Sarakawa"/>
    <x v="2"/>
    <x v="1"/>
    <m/>
    <n v="500"/>
    <n v="1382943"/>
    <s v="I48"/>
    <x v="1"/>
    <s v="I48-r"/>
    <s v="OUI"/>
  </r>
  <r>
    <s v="Fevrier"/>
    <d v="2017-02-03T00:00:00"/>
    <s v="Local transport "/>
    <s v="Mission No3: Sarakawa-Retour bureau"/>
    <x v="2"/>
    <x v="1"/>
    <m/>
    <n v="1200"/>
    <n v="1381743"/>
    <s v="I48"/>
    <x v="1"/>
    <s v="I48-r"/>
    <s v="OUI"/>
  </r>
  <r>
    <s v="Fevrier"/>
    <d v="2017-02-03T00:00:00"/>
    <s v="Telephone"/>
    <s v="Mission No3: Credit pour un informateur a Tchebebe (ville de la Region Centrale du togo)"/>
    <x v="6"/>
    <x v="1"/>
    <m/>
    <n v="1000"/>
    <n v="1380743"/>
    <s v="I48"/>
    <x v="1"/>
    <s v="I48-r"/>
    <s v="OUI"/>
  </r>
  <r>
    <s v="Fevrier"/>
    <d v="2017-02-04T00:00:00"/>
    <s v="Chaise bourres x 12"/>
    <s v="Installation du bureau"/>
    <x v="10"/>
    <x v="4"/>
    <m/>
    <n v="180000"/>
    <n v="1200743"/>
    <s v="RENS"/>
    <x v="1"/>
    <s v="RENS-12"/>
    <s v="OUI"/>
  </r>
  <r>
    <s v="Fevrier"/>
    <d v="2017-02-04T00:00:00"/>
    <s v="Grande table x 2"/>
    <s v="Installation du bureau"/>
    <x v="10"/>
    <x v="4"/>
    <m/>
    <n v="120000"/>
    <n v="1080743"/>
    <s v="RENS"/>
    <x v="1"/>
    <s v="RENS-12"/>
    <s v="OUI"/>
  </r>
  <r>
    <s v="Fevrier"/>
    <d v="2017-02-04T00:00:00"/>
    <s v="Drap x 1"/>
    <s v="Chambre de Rens"/>
    <x v="7"/>
    <x v="4"/>
    <m/>
    <n v="6000"/>
    <n v="1074743"/>
    <s v="RENS"/>
    <x v="1"/>
    <s v="RENS-13"/>
    <s v="OUI"/>
  </r>
  <r>
    <s v="Fevrier"/>
    <d v="2017-02-04T00:00:00"/>
    <s v="Rideau x 2"/>
    <s v="Chambre de Rens"/>
    <x v="7"/>
    <x v="4"/>
    <m/>
    <n v="6000"/>
    <n v="1068743"/>
    <s v="RENS"/>
    <x v="1"/>
    <s v="RENS-13"/>
    <s v="OUI"/>
  </r>
  <r>
    <s v="Fevrier"/>
    <d v="2017-02-04T00:00:00"/>
    <s v="Hebergement"/>
    <s v="Hebergement de E8 x 3 nuite"/>
    <x v="1"/>
    <x v="3"/>
    <m/>
    <n v="30000"/>
    <n v="1038743"/>
    <s v="RENS"/>
    <x v="1"/>
    <s v="RENS-14"/>
    <s v="OUI"/>
  </r>
  <r>
    <s v="Fevrier"/>
    <d v="2017-02-04T00:00:00"/>
    <s v="Poubelle"/>
    <s v="x1"/>
    <x v="7"/>
    <x v="3"/>
    <m/>
    <n v="1700"/>
    <n v="1037043"/>
    <s v="RENS"/>
    <x v="1"/>
    <s v="RENS-r"/>
    <s v="NON"/>
  </r>
  <r>
    <s v="Fevrier"/>
    <d v="2017-02-04T00:00:00"/>
    <s v="Local transport"/>
    <s v="Frais de transport des tables au bureau par un Taxi"/>
    <x v="2"/>
    <x v="3"/>
    <m/>
    <n v="5000"/>
    <n v="1032043"/>
    <s v="RENS"/>
    <x v="1"/>
    <s v="RENS-r"/>
    <s v="OUI"/>
  </r>
  <r>
    <s v="Fevrier"/>
    <d v="2017-02-04T00:00:00"/>
    <s v="Nourriture"/>
    <s v="Nourriture de E8 pour son sejour a Lome"/>
    <x v="1"/>
    <x v="1"/>
    <m/>
    <n v="10000"/>
    <n v="1022043"/>
    <s v="E8"/>
    <x v="1"/>
    <s v="E8-r"/>
    <s v="OUI"/>
  </r>
  <r>
    <s v="Fevrier"/>
    <d v="2017-02-04T00:00:00"/>
    <s v="Local transport"/>
    <s v="Deplacement inter urbain ville de lome pour E8"/>
    <x v="2"/>
    <x v="1"/>
    <m/>
    <n v="2000"/>
    <n v="1020043"/>
    <s v="E8"/>
    <x v="1"/>
    <s v="E8-r"/>
    <s v="OUI"/>
  </r>
  <r>
    <s v="Fevrier"/>
    <d v="2017-02-05T00:00:00"/>
    <s v="Nourriture"/>
    <s v="Nourriture de E8 pour son sejour a Lome"/>
    <x v="1"/>
    <x v="1"/>
    <m/>
    <n v="10000"/>
    <n v="1010043"/>
    <s v="E8"/>
    <x v="1"/>
    <s v="E8-r"/>
    <s v="OUI"/>
  </r>
  <r>
    <s v="Fevrier"/>
    <d v="2017-02-05T00:00:00"/>
    <s v="Local transport"/>
    <s v="Deplacement inter urbain ville de lome pour E8"/>
    <x v="2"/>
    <x v="1"/>
    <m/>
    <n v="2000"/>
    <n v="1008043"/>
    <s v="E8"/>
    <x v="1"/>
    <s v="E8-r"/>
    <s v="OUI"/>
  </r>
  <r>
    <s v="Fevrier"/>
    <d v="2017-02-06T00:00:00"/>
    <s v="Western Union"/>
    <m/>
    <x v="0"/>
    <x v="0"/>
    <n v="1311914"/>
    <m/>
    <n v="2319957"/>
    <m/>
    <x v="1"/>
    <m/>
    <s v="OUI"/>
  </r>
  <r>
    <s v="Fevrier"/>
    <d v="2017-02-06T00:00:00"/>
    <s v="Photocopie "/>
    <s v="Fiche de mission des enqueteurs x 400"/>
    <x v="7"/>
    <x v="4"/>
    <m/>
    <n v="4000"/>
    <n v="2315957"/>
    <s v="I60"/>
    <x v="1"/>
    <s v="I60-1"/>
    <s v="OUI"/>
  </r>
  <r>
    <s v="Fevrier"/>
    <d v="2017-02-06T00:00:00"/>
    <s v="Local transport"/>
    <s v="Aller retour Western union pour retrait de fond"/>
    <x v="2"/>
    <x v="3"/>
    <m/>
    <n v="300"/>
    <n v="2315657"/>
    <s v="RENS"/>
    <x v="1"/>
    <s v="RENS-r"/>
    <s v="OUI"/>
  </r>
  <r>
    <s v="Fevrier"/>
    <d v="2017-02-06T00:00:00"/>
    <s v="Local transport "/>
    <s v="Deplacement Maison-Bureau-Maison"/>
    <x v="2"/>
    <x v="2"/>
    <m/>
    <n v="1000"/>
    <n v="2314657"/>
    <s v="DARIUS"/>
    <x v="1"/>
    <s v="DARIUS-r"/>
    <s v="OUI"/>
  </r>
  <r>
    <s v="Fevrier"/>
    <d v="2017-02-06T00:00:00"/>
    <s v="Telephone"/>
    <s v="5x 1000, 1x 2000"/>
    <x v="9"/>
    <x v="4"/>
    <m/>
    <n v="7000"/>
    <n v="2307657"/>
    <s v="DAVID"/>
    <x v="1"/>
    <s v="DAVID-1"/>
    <s v="OUI"/>
  </r>
  <r>
    <s v="Fevrier"/>
    <d v="2017-02-06T00:00:00"/>
    <s v="Local transport "/>
    <s v="Aller retour Boutique  pour achat de credit"/>
    <x v="2"/>
    <x v="4"/>
    <m/>
    <n v="600"/>
    <n v="2307057"/>
    <s v="DAVID"/>
    <x v="1"/>
    <s v="DAVID-r"/>
    <s v="OUI"/>
  </r>
  <r>
    <s v="Fevrier"/>
    <d v="2017-02-06T00:00:00"/>
    <s v="Local transport"/>
    <s v="Deplacement Maison-Bureau-Maison"/>
    <x v="2"/>
    <x v="2"/>
    <m/>
    <n v="1000"/>
    <n v="2306057"/>
    <s v="FIDAR"/>
    <x v="1"/>
    <s v="FIDAR-r"/>
    <s v="OUI"/>
  </r>
  <r>
    <s v="Fevrier"/>
    <d v="2017-02-06T00:00:00"/>
    <s v="Local transport "/>
    <s v="Mission No4: Aller retour Aflao"/>
    <x v="2"/>
    <x v="1"/>
    <m/>
    <n v="2400"/>
    <n v="2303657"/>
    <s v="I26"/>
    <x v="1"/>
    <s v="I26-r"/>
    <s v="OUI"/>
  </r>
  <r>
    <s v="Fevrier"/>
    <d v="2017-02-06T00:00:00"/>
    <s v="2x Boisson"/>
    <s v="Mission No4 "/>
    <x v="6"/>
    <x v="1"/>
    <m/>
    <n v="1100"/>
    <n v="2302557"/>
    <s v="I26"/>
    <x v="1"/>
    <s v="I26-r"/>
    <s v="OUI"/>
  </r>
  <r>
    <s v="Fevrier"/>
    <d v="2017-02-06T00:00:00"/>
    <s v="Local transport "/>
    <s v="Mission No4: Aller -Nyekonakpoe"/>
    <x v="2"/>
    <x v="1"/>
    <m/>
    <n v="800"/>
    <n v="2301757"/>
    <s v="I48"/>
    <x v="1"/>
    <s v="I48-r"/>
    <s v="OUI"/>
  </r>
  <r>
    <s v="Fevrier"/>
    <d v="2017-02-06T00:00:00"/>
    <s v="Local transport "/>
    <s v="Mission No4: Nyekonakpoe -Sarakawa"/>
    <x v="2"/>
    <x v="1"/>
    <m/>
    <n v="500"/>
    <n v="2301257"/>
    <s v="I48"/>
    <x v="1"/>
    <s v="I48-r"/>
    <s v="OUI"/>
  </r>
  <r>
    <s v="Fevrier"/>
    <d v="2017-02-06T00:00:00"/>
    <s v="Local transport "/>
    <s v="Mission No4: Sarakawa-Retour"/>
    <x v="2"/>
    <x v="1"/>
    <m/>
    <n v="1200"/>
    <n v="2300057"/>
    <s v="I48"/>
    <x v="1"/>
    <s v="I48-r"/>
    <s v="OUI"/>
  </r>
  <r>
    <s v="Fevrier"/>
    <d v="2017-02-06T00:00:00"/>
    <s v="2x Boisson"/>
    <s v="Mission No4"/>
    <x v="6"/>
    <x v="1"/>
    <m/>
    <n v="1100"/>
    <n v="2298957"/>
    <s v="I48"/>
    <x v="1"/>
    <s v="I48-r"/>
    <s v="OUI"/>
  </r>
  <r>
    <s v="Fevrier"/>
    <d v="2017-02-06T00:00:00"/>
    <s v="Carburant moto"/>
    <s v="Pour deplacement de mensah"/>
    <x v="2"/>
    <x v="3"/>
    <m/>
    <n v="5000"/>
    <n v="2293957"/>
    <s v="MENSAH"/>
    <x v="1"/>
    <s v="MENSAH-2"/>
    <s v="OUI"/>
  </r>
  <r>
    <s v="Fevrier"/>
    <d v="2017-02-06T00:00:00"/>
    <s v="Impression "/>
    <s v="x 52"/>
    <x v="7"/>
    <x v="4"/>
    <m/>
    <n v="2600"/>
    <n v="2291357"/>
    <s v="MENSAH"/>
    <x v="1"/>
    <s v="MENSAH-3"/>
    <s v="OUI"/>
  </r>
  <r>
    <s v="Fevrier"/>
    <d v="2017-02-06T00:00:00"/>
    <s v="Local transport"/>
    <s v="Deplacement Maison-Bureau-Maison"/>
    <x v="2"/>
    <x v="2"/>
    <m/>
    <n v="1000"/>
    <n v="2290357"/>
    <s v="NICOLE"/>
    <x v="1"/>
    <s v="NICOLE-r"/>
    <s v="OUI"/>
  </r>
  <r>
    <s v="Fevrier"/>
    <d v="2017-02-07T00:00:00"/>
    <s v="Local transport "/>
    <s v="Aller retour Council of Magistrat"/>
    <x v="2"/>
    <x v="3"/>
    <m/>
    <n v="1200"/>
    <n v="2289157"/>
    <s v="RENS"/>
    <x v="1"/>
    <s v="RENS-r"/>
    <s v="OUI"/>
  </r>
  <r>
    <s v="Fevrier"/>
    <d v="2017-02-07T00:00:00"/>
    <s v="Local transport  "/>
    <s v="Aller retour Ministere"/>
    <x v="2"/>
    <x v="3"/>
    <m/>
    <n v="1000"/>
    <n v="2288157"/>
    <s v="RENS"/>
    <x v="1"/>
    <s v="RENS-r"/>
    <s v="OUI"/>
  </r>
  <r>
    <s v="Fevrier"/>
    <d v="2017-02-07T00:00:00"/>
    <s v="Enregistrement EAGLE"/>
    <s v="Au Ministere pour obtention du recipicé"/>
    <x v="7"/>
    <x v="3"/>
    <m/>
    <n v="150000"/>
    <n v="2138157"/>
    <s v="RENS"/>
    <x v="1"/>
    <s v="RENS-15"/>
    <s v="OUI"/>
  </r>
  <r>
    <s v="Fevrier"/>
    <d v="2017-02-07T00:00:00"/>
    <s v="Traduction des documents"/>
    <s v="pour constitution du dossier EAGLE-Togo"/>
    <x v="7"/>
    <x v="4"/>
    <m/>
    <n v="130000"/>
    <n v="2008157"/>
    <s v="RENS"/>
    <x v="1"/>
    <s v="RENS-16"/>
    <s v="OUI"/>
  </r>
  <r>
    <s v="Fevrier"/>
    <d v="2017-02-07T00:00:00"/>
    <s v="Local transport"/>
    <s v="Deplacement Maison-Bureau-Maison"/>
    <x v="2"/>
    <x v="2"/>
    <m/>
    <n v="1000"/>
    <n v="2007157"/>
    <s v="DARIUS"/>
    <x v="1"/>
    <s v="DARIUS-r"/>
    <s v="OUI"/>
  </r>
  <r>
    <s v="Fevrier"/>
    <d v="2017-02-07T00:00:00"/>
    <s v="Local transport"/>
    <s v="2x Aller retour bureau -Ecobank Pour ouverture de compte"/>
    <x v="2"/>
    <x v="4"/>
    <m/>
    <n v="1600"/>
    <n v="2005557"/>
    <s v="DAVID"/>
    <x v="1"/>
    <s v="DAVID-r"/>
    <s v="OUI"/>
  </r>
  <r>
    <s v="Fevrier"/>
    <d v="2017-02-07T00:00:00"/>
    <s v="Depot sur le compte"/>
    <s v="Depot initiale sur le compte de Ecobank"/>
    <x v="11"/>
    <x v="4"/>
    <m/>
    <m/>
    <n v="2005557"/>
    <s v="DAVID"/>
    <x v="1"/>
    <s v="DAVID-2"/>
    <s v="OUI"/>
  </r>
  <r>
    <s v="Fevrier"/>
    <d v="2017-02-07T00:00:00"/>
    <s v="Local transport"/>
    <s v="Deplacement Maison-Bureau-Maison"/>
    <x v="2"/>
    <x v="2"/>
    <m/>
    <n v="1000"/>
    <n v="2004557"/>
    <s v="FIDAR"/>
    <x v="1"/>
    <s v="FIDAR-r"/>
    <s v="OUI"/>
  </r>
  <r>
    <s v="Fevrier"/>
    <d v="2017-02-07T00:00:00"/>
    <s v="Local transport"/>
    <s v="Deplacement Maison-Bureau-Maison"/>
    <x v="2"/>
    <x v="2"/>
    <m/>
    <n v="1000"/>
    <n v="2003557"/>
    <s v="NICOLE"/>
    <x v="1"/>
    <s v="NICOLE-r"/>
    <s v="OUI"/>
  </r>
  <r>
    <s v="Fevrier"/>
    <d v="2017-02-07T00:00:00"/>
    <s v="Local transport"/>
    <s v="Maison station Pour mission "/>
    <x v="2"/>
    <x v="1"/>
    <m/>
    <n v="500"/>
    <n v="2003057"/>
    <s v="I60"/>
    <x v="1"/>
    <s v="I60-r"/>
    <s v="OUI"/>
  </r>
  <r>
    <s v="Fevrier"/>
    <d v="2017-02-07T00:00:00"/>
    <s v="Inter city"/>
    <s v="Mission No2: Lome- Bafilo"/>
    <x v="2"/>
    <x v="1"/>
    <m/>
    <n v="5500"/>
    <n v="1997557"/>
    <s v="I60"/>
    <x v="1"/>
    <s v="I60-2"/>
    <s v="OUI"/>
  </r>
  <r>
    <s v="Fevrier"/>
    <d v="2017-02-07T00:00:00"/>
    <s v="Local transport "/>
    <s v="Mission No2: inter urbain"/>
    <x v="2"/>
    <x v="1"/>
    <m/>
    <n v="2000"/>
    <n v="1995557"/>
    <s v="I60"/>
    <x v="1"/>
    <s v="I60-r"/>
    <s v="OUI"/>
  </r>
  <r>
    <s v="Fevrier"/>
    <d v="2017-02-07T00:00:00"/>
    <s v="Hebergement"/>
    <s v="Mission No2: 1x nuite"/>
    <x v="1"/>
    <x v="1"/>
    <m/>
    <n v="5000"/>
    <n v="1990557"/>
    <s v="I60"/>
    <x v="1"/>
    <s v="I60-3"/>
    <s v="OUI"/>
  </r>
  <r>
    <s v="Fevrier"/>
    <d v="2017-02-07T00:00:00"/>
    <s v="Nourriture"/>
    <s v="Mission No2"/>
    <x v="1"/>
    <x v="1"/>
    <m/>
    <n v="3000"/>
    <n v="1987557"/>
    <s v="I60"/>
    <x v="1"/>
    <s v="I60-r"/>
    <s v="OUI"/>
  </r>
  <r>
    <s v="Fevrier"/>
    <d v="2017-02-07T00:00:00"/>
    <s v="Boisson x3"/>
    <s v="Mission No2: (avec boisson local 500 fr)"/>
    <x v="6"/>
    <x v="1"/>
    <m/>
    <n v="2000"/>
    <n v="1985557"/>
    <s v="I60"/>
    <x v="1"/>
    <s v="I60-r"/>
    <s v="OUI"/>
  </r>
  <r>
    <s v="Fevrier"/>
    <d v="2017-02-07T00:00:00"/>
    <s v="Local transport "/>
    <s v="Aller retour banque"/>
    <x v="2"/>
    <x v="4"/>
    <m/>
    <n v="800"/>
    <n v="1984757"/>
    <s v="DAVID"/>
    <x v="1"/>
    <s v="DAVID-r"/>
    <s v="OUI"/>
  </r>
  <r>
    <s v="Fevrier"/>
    <d v="2017-02-07T00:00:00"/>
    <s v="Local transport"/>
    <s v="Mission No5: Maison station"/>
    <x v="2"/>
    <x v="1"/>
    <m/>
    <n v="500"/>
    <n v="1984257"/>
    <s v="I26"/>
    <x v="1"/>
    <s v="I26-r"/>
    <s v="OUI"/>
  </r>
  <r>
    <s v="Fevrier"/>
    <d v="2017-02-07T00:00:00"/>
    <s v="Inter city"/>
    <s v="Mission No5:  Lome -Atakpame"/>
    <x v="2"/>
    <x v="1"/>
    <m/>
    <n v="2600"/>
    <n v="1981657"/>
    <s v="I26"/>
    <x v="1"/>
    <s v="I26-1"/>
    <s v="OUI"/>
  </r>
  <r>
    <s v="Fevrier"/>
    <d v="2017-02-07T00:00:00"/>
    <s v="Local transport "/>
    <s v="Mission No5: Inter urbain Atakpame"/>
    <x v="2"/>
    <x v="1"/>
    <m/>
    <n v="2000"/>
    <n v="1979657"/>
    <s v="I26"/>
    <x v="1"/>
    <s v="I26-r"/>
    <s v="OUI"/>
  </r>
  <r>
    <s v="Fevrier"/>
    <d v="2017-02-07T00:00:00"/>
    <s v="Boissonx3"/>
    <s v="Mission No5: (avec boisson local 500 fr)"/>
    <x v="6"/>
    <x v="1"/>
    <m/>
    <n v="2000"/>
    <n v="1977657"/>
    <s v="I26"/>
    <x v="1"/>
    <s v="I26-r"/>
    <s v="OUI"/>
  </r>
  <r>
    <s v="Fevrier"/>
    <d v="2017-02-07T00:00:00"/>
    <s v="Nourriture"/>
    <s v="Mission No5"/>
    <x v="1"/>
    <x v="1"/>
    <m/>
    <n v="3000"/>
    <n v="1974657"/>
    <s v="I26"/>
    <x v="1"/>
    <s v="I26-r"/>
    <s v="OUI"/>
  </r>
  <r>
    <s v="Fevrier"/>
    <d v="2017-02-07T00:00:00"/>
    <s v="Hebergement"/>
    <s v="Mission No5: 1 x nuite"/>
    <x v="1"/>
    <x v="1"/>
    <m/>
    <n v="5000"/>
    <n v="1969657"/>
    <s v="I26"/>
    <x v="1"/>
    <s v="I26-2"/>
    <s v="OUI"/>
  </r>
  <r>
    <s v="Fevrier"/>
    <d v="2017-02-07T00:00:00"/>
    <s v="Local transport "/>
    <s v="Mission No5: Maison station "/>
    <x v="2"/>
    <x v="1"/>
    <m/>
    <n v="500"/>
    <n v="1969157"/>
    <s v="I48"/>
    <x v="1"/>
    <s v="I48-r"/>
    <s v="OUI"/>
  </r>
  <r>
    <s v="Fevrier"/>
    <d v="2017-02-07T00:00:00"/>
    <s v="Inter city"/>
    <s v="Mission No5: Lome -Kara"/>
    <x v="2"/>
    <x v="1"/>
    <m/>
    <n v="5700"/>
    <n v="1963457"/>
    <s v="I48"/>
    <x v="1"/>
    <s v="I48-1"/>
    <s v="OUI"/>
  </r>
  <r>
    <s v="Fevrier"/>
    <d v="2017-02-07T00:00:00"/>
    <s v="Hebergement"/>
    <s v="Mission No5: 1 x nuite"/>
    <x v="1"/>
    <x v="1"/>
    <m/>
    <n v="5000"/>
    <n v="1958457"/>
    <s v="I48"/>
    <x v="1"/>
    <s v="I48-2"/>
    <s v="OUI"/>
  </r>
  <r>
    <s v="Fevrier"/>
    <d v="2017-02-07T00:00:00"/>
    <s v="Nourriture"/>
    <s v="Mission No5"/>
    <x v="1"/>
    <x v="1"/>
    <m/>
    <n v="3000"/>
    <n v="1955457"/>
    <s v="I48"/>
    <x v="1"/>
    <s v="I48-r"/>
    <s v="OUI"/>
  </r>
  <r>
    <s v="Fevrier"/>
    <d v="2017-02-08T00:00:00"/>
    <s v="SODIGAZ "/>
    <s v="Bouteil de gaz pour cuisine du bureau"/>
    <x v="10"/>
    <x v="4"/>
    <m/>
    <n v="40000"/>
    <n v="1915457"/>
    <s v="RENS"/>
    <x v="1"/>
    <s v="RENS-17"/>
    <s v="OUI"/>
  </r>
  <r>
    <s v="Fevrier"/>
    <d v="2017-02-08T00:00:00"/>
    <s v="1x cable du gaz"/>
    <s v="Pour cuisine du bureau"/>
    <x v="10"/>
    <x v="4"/>
    <m/>
    <n v="3000"/>
    <n v="1912457"/>
    <s v="RENS"/>
    <x v="1"/>
    <s v="RENS-17"/>
    <s v="OUI"/>
  </r>
  <r>
    <s v="Fevrier"/>
    <d v="2017-02-08T00:00:00"/>
    <s v="Local transport"/>
    <s v="Deplacement Maison-Bureau-Maison"/>
    <x v="2"/>
    <x v="2"/>
    <m/>
    <n v="1000"/>
    <n v="1911457"/>
    <s v="DARIUS"/>
    <x v="1"/>
    <s v="DARIUS-r"/>
    <s v="OUI"/>
  </r>
  <r>
    <s v="Fevrier"/>
    <d v="2017-02-08T00:00:00"/>
    <s v="Local transport"/>
    <s v="Deplacement Maison-Bureau-Maison"/>
    <x v="2"/>
    <x v="2"/>
    <m/>
    <n v="1000"/>
    <n v="1910457"/>
    <s v="FIDAR"/>
    <x v="1"/>
    <s v="FIDAR-r"/>
    <s v="OUI"/>
  </r>
  <r>
    <s v="Fevrier"/>
    <d v="2017-02-08T00:00:00"/>
    <s v="1x coffre fort"/>
    <m/>
    <x v="10"/>
    <x v="4"/>
    <m/>
    <n v="92000"/>
    <n v="1818457"/>
    <s v="MENSAH"/>
    <x v="1"/>
    <s v="MENSAH-4"/>
    <s v="OUI"/>
  </r>
  <r>
    <s v="Fevrier"/>
    <d v="2017-02-08T00:00:00"/>
    <s v="1x ballaie chiffon"/>
    <s v="Pour bureau "/>
    <x v="7"/>
    <x v="4"/>
    <m/>
    <n v="1500"/>
    <n v="1816957"/>
    <s v="MENSAH"/>
    <x v="1"/>
    <s v="MENSAH-5"/>
    <s v="OUI"/>
  </r>
  <r>
    <s v="Fevrier"/>
    <d v="2017-02-08T00:00:00"/>
    <s v="1x balaie simple"/>
    <s v="Pour bureau "/>
    <x v="7"/>
    <x v="4"/>
    <m/>
    <n v="1500"/>
    <n v="1815457"/>
    <s v="MENSAH"/>
    <x v="1"/>
    <s v="MENSAH-5"/>
    <s v="OUI"/>
  </r>
  <r>
    <s v="Fevrier"/>
    <d v="2017-02-08T00:00:00"/>
    <s v="1x seau en plastique"/>
    <s v="Pour bureau "/>
    <x v="7"/>
    <x v="4"/>
    <m/>
    <n v="1000"/>
    <n v="1814457"/>
    <s v="MENSAH"/>
    <x v="1"/>
    <s v="MENSAH-r"/>
    <s v="OUI"/>
  </r>
  <r>
    <s v="Fevrier"/>
    <d v="2017-02-08T00:00:00"/>
    <s v="5 x chiffons"/>
    <s v="Pour bureau "/>
    <x v="7"/>
    <x v="4"/>
    <m/>
    <n v="500"/>
    <n v="1813957"/>
    <s v="MENSAH"/>
    <x v="1"/>
    <s v="MENSAH-r"/>
    <s v="OUI"/>
  </r>
  <r>
    <s v="Fevrier"/>
    <d v="2017-02-08T00:00:00"/>
    <s v="2x  serpieres"/>
    <s v="Pour bureau "/>
    <x v="7"/>
    <x v="4"/>
    <m/>
    <n v="2000"/>
    <n v="1811957"/>
    <s v="MENSAH"/>
    <x v="1"/>
    <s v="MENSAH-r"/>
    <s v="OUI"/>
  </r>
  <r>
    <s v="Fevrier"/>
    <d v="2017-02-08T00:00:00"/>
    <s v="1 x seau couvert"/>
    <s v="Pour bureau "/>
    <x v="7"/>
    <x v="4"/>
    <m/>
    <n v="7000"/>
    <n v="1804957"/>
    <s v="MENSAH"/>
    <x v="1"/>
    <s v="MENSAH-5"/>
    <s v="OUI"/>
  </r>
  <r>
    <s v="Fevrier"/>
    <d v="2017-02-08T00:00:00"/>
    <s v="1 x netoye pied"/>
    <s v="Pour bureau "/>
    <x v="7"/>
    <x v="4"/>
    <m/>
    <n v="2500"/>
    <n v="1802457"/>
    <s v="MENSAH"/>
    <x v="1"/>
    <s v="MENSAH-5"/>
    <s v="OUI"/>
  </r>
  <r>
    <s v="Fevrier"/>
    <d v="2017-02-08T00:00:00"/>
    <s v="Local transport"/>
    <s v="Bureau- Ramco Pour achat des outils de bureau"/>
    <x v="2"/>
    <x v="3"/>
    <m/>
    <n v="500"/>
    <n v="1801957"/>
    <s v="MENSAH"/>
    <x v="1"/>
    <s v="MENSAH-r"/>
    <s v="OUI"/>
  </r>
  <r>
    <s v="Fevrier"/>
    <d v="2017-02-08T00:00:00"/>
    <s v="Local transport"/>
    <s v="Ramco-TMB pour achat du coffre"/>
    <x v="2"/>
    <x v="3"/>
    <m/>
    <n v="300"/>
    <n v="1801657"/>
    <s v="MENSAH"/>
    <x v="1"/>
    <s v="MENSAH-r"/>
    <s v="OUI"/>
  </r>
  <r>
    <s v="Fevrier"/>
    <d v="2017-02-08T00:00:00"/>
    <s v="Local transport"/>
    <s v="TMB-Tresor pour achat des outils de bureau"/>
    <x v="2"/>
    <x v="3"/>
    <m/>
    <n v="300"/>
    <n v="1801357"/>
    <s v="MENSAH"/>
    <x v="1"/>
    <s v="MENSAH-r"/>
    <s v="OUI"/>
  </r>
  <r>
    <s v="Fevrier"/>
    <d v="2017-02-08T00:00:00"/>
    <s v="Local transport"/>
    <s v="Taxi tresor -Bureau avec les materiels achetes"/>
    <x v="2"/>
    <x v="3"/>
    <m/>
    <n v="2500"/>
    <n v="1798857"/>
    <s v="MENSAH"/>
    <x v="1"/>
    <s v="MENSAH-r"/>
    <s v="OUI"/>
  </r>
  <r>
    <s v="Fevrier"/>
    <d v="2017-02-08T00:00:00"/>
    <s v="Local transport"/>
    <s v="Deplacement Maison-Bureau-Maison"/>
    <x v="2"/>
    <x v="2"/>
    <m/>
    <n v="1000"/>
    <n v="1797857"/>
    <s v="NICOLE"/>
    <x v="1"/>
    <s v="NICOLE-r"/>
    <s v="OUI"/>
  </r>
  <r>
    <s v="Fevrier"/>
    <d v="2017-02-08T00:00:00"/>
    <s v="Local transport "/>
    <s v="Mission No2: inter urbain"/>
    <x v="2"/>
    <x v="1"/>
    <m/>
    <n v="2000"/>
    <n v="1795857"/>
    <s v="I60"/>
    <x v="1"/>
    <s v="I60-r"/>
    <s v="OUI"/>
  </r>
  <r>
    <s v="Fevrier"/>
    <d v="2017-02-08T00:00:00"/>
    <s v="Hebergement"/>
    <s v="Mission No2: 1x nuite"/>
    <x v="1"/>
    <x v="1"/>
    <m/>
    <n v="5000"/>
    <n v="1790857"/>
    <s v="I60"/>
    <x v="1"/>
    <s v="I60-3"/>
    <s v="OUI"/>
  </r>
  <r>
    <s v="Fevrier"/>
    <d v="2017-02-08T00:00:00"/>
    <s v="Nourriture"/>
    <s v="Mission No2"/>
    <x v="1"/>
    <x v="1"/>
    <m/>
    <n v="3000"/>
    <n v="1787857"/>
    <s v="I60"/>
    <x v="1"/>
    <s v="I60-r"/>
    <s v="OUI"/>
  </r>
  <r>
    <s v="Fevrier"/>
    <d v="2017-02-08T00:00:00"/>
    <s v="Boissonx3"/>
    <s v="Mission No2: ( avec boisson local 500 fr)"/>
    <x v="6"/>
    <x v="1"/>
    <m/>
    <n v="2000"/>
    <n v="1785857"/>
    <s v="I60"/>
    <x v="1"/>
    <s v="I60-r"/>
    <s v="OUI"/>
  </r>
  <r>
    <s v="Fevrier"/>
    <d v="2017-02-08T00:00:00"/>
    <s v="Batterie "/>
    <s v="pour coffre fort"/>
    <x v="7"/>
    <x v="3"/>
    <m/>
    <n v="3200"/>
    <n v="1782657"/>
    <s v="RENS"/>
    <x v="1"/>
    <s v="RENS-r"/>
    <s v="NON"/>
  </r>
  <r>
    <s v="Fevrier"/>
    <d v="2017-02-08T00:00:00"/>
    <s v="Local transport "/>
    <s v="Bureau-Avedji pour signature de Bakenou pour la creation du compte"/>
    <x v="2"/>
    <x v="4"/>
    <m/>
    <n v="400"/>
    <n v="1782257"/>
    <s v="DAVID"/>
    <x v="1"/>
    <s v="DAVID-r"/>
    <s v="OUI"/>
  </r>
  <r>
    <s v="Fevrier"/>
    <d v="2017-02-08T00:00:00"/>
    <s v="Local transport"/>
    <s v="Avedji-Ecobank"/>
    <x v="2"/>
    <x v="4"/>
    <m/>
    <n v="600"/>
    <n v="1781657"/>
    <s v="DAVID"/>
    <x v="1"/>
    <s v="DAVID-r"/>
    <s v="OUI"/>
  </r>
  <r>
    <s v="Fevrier"/>
    <d v="2017-02-08T00:00:00"/>
    <s v="Local transport "/>
    <s v="Ecobank-Bureau"/>
    <x v="2"/>
    <x v="4"/>
    <m/>
    <n v="400"/>
    <n v="1781257"/>
    <s v="DAVID"/>
    <x v="1"/>
    <s v="DAVID-r"/>
    <s v="OUI"/>
  </r>
  <r>
    <s v="Fevrier"/>
    <d v="2017-02-08T00:00:00"/>
    <s v="Local transport  "/>
    <s v="Aller retour Boutique  pour achat de credit"/>
    <x v="2"/>
    <x v="4"/>
    <m/>
    <n v="600"/>
    <n v="1780657"/>
    <s v="DAVID"/>
    <x v="1"/>
    <s v="DAVID-r"/>
    <s v="OUI"/>
  </r>
  <r>
    <s v="Fevrier"/>
    <d v="2017-02-08T00:00:00"/>
    <s v="Telephone"/>
    <s v="5x 2000"/>
    <x v="9"/>
    <x v="4"/>
    <m/>
    <n v="10000"/>
    <n v="1770657"/>
    <s v="DAVID"/>
    <x v="1"/>
    <s v="DAVID-3"/>
    <s v="OUI"/>
  </r>
  <r>
    <s v="Fevrier"/>
    <d v="2017-02-08T00:00:00"/>
    <s v="Local transport "/>
    <s v="Mission No5: Aller retour Atakpame- Nangbeto"/>
    <x v="2"/>
    <x v="1"/>
    <m/>
    <n v="3000"/>
    <n v="1767657"/>
    <s v="I26"/>
    <x v="1"/>
    <s v="I26-r"/>
    <s v="OUI"/>
  </r>
  <r>
    <s v="Fevrier"/>
    <d v="2017-02-08T00:00:00"/>
    <s v="Boissonx3"/>
    <s v="Mission No5:( avec boisson local 500 fr)"/>
    <x v="6"/>
    <x v="1"/>
    <m/>
    <n v="2000"/>
    <n v="1765657"/>
    <s v="I26"/>
    <x v="1"/>
    <s v="I26-r"/>
    <s v="OUI"/>
  </r>
  <r>
    <s v="Fevrier"/>
    <d v="2017-02-08T00:00:00"/>
    <s v="Nourriture"/>
    <s v="Mission No5"/>
    <x v="1"/>
    <x v="1"/>
    <m/>
    <n v="3000"/>
    <n v="1762657"/>
    <s v="I26"/>
    <x v="1"/>
    <s v="I26-r"/>
    <s v="OUI"/>
  </r>
  <r>
    <s v="Fevrier"/>
    <d v="2017-02-08T00:00:00"/>
    <s v="Hebergement"/>
    <s v="Mission No5: 1 x nuite"/>
    <x v="1"/>
    <x v="1"/>
    <m/>
    <n v="5000"/>
    <n v="1757657"/>
    <s v="I26"/>
    <x v="1"/>
    <s v="I26-2"/>
    <s v="OUI"/>
  </r>
  <r>
    <s v="Fevrier"/>
    <d v="2017-02-08T00:00:00"/>
    <s v="Inter city"/>
    <s v="Mission No5: Kara- Bassar"/>
    <x v="2"/>
    <x v="1"/>
    <m/>
    <n v="1650"/>
    <n v="1756007"/>
    <s v="I48"/>
    <x v="1"/>
    <s v="I48-r"/>
    <s v="OUI"/>
  </r>
  <r>
    <s v="Fevrier"/>
    <d v="2017-02-08T00:00:00"/>
    <s v="Local transport "/>
    <s v="Mission No5: inter urbain  "/>
    <x v="2"/>
    <x v="1"/>
    <m/>
    <n v="2000"/>
    <n v="1754007"/>
    <s v="I48"/>
    <x v="1"/>
    <s v="I48-r"/>
    <s v="OUI"/>
  </r>
  <r>
    <s v="Fevrier"/>
    <d v="2017-02-08T00:00:00"/>
    <s v="Boissonx3"/>
    <s v="Mission No5: (Avec boisson local 500 fr)"/>
    <x v="6"/>
    <x v="1"/>
    <m/>
    <n v="2000"/>
    <n v="1752007"/>
    <s v="I48"/>
    <x v="1"/>
    <s v="I48-r"/>
    <s v="OUI"/>
  </r>
  <r>
    <s v="Fevrier"/>
    <d v="2017-02-08T00:00:00"/>
    <s v="Hebergement"/>
    <s v="Mission No5: 1 x nuite"/>
    <x v="1"/>
    <x v="1"/>
    <m/>
    <n v="5000"/>
    <n v="1747007"/>
    <s v="I48"/>
    <x v="1"/>
    <s v="I48-2"/>
    <s v="OUI"/>
  </r>
  <r>
    <s v="Fevrier"/>
    <d v="2017-02-08T00:00:00"/>
    <s v="Nourriture"/>
    <s v="Mission No5"/>
    <x v="1"/>
    <x v="1"/>
    <m/>
    <n v="3000"/>
    <n v="1744007"/>
    <s v="I48"/>
    <x v="1"/>
    <s v="I48-r"/>
    <s v="OUI"/>
  </r>
  <r>
    <s v="Fevrier"/>
    <d v="2017-02-09T00:00:00"/>
    <s v="Impression"/>
    <s v="x 6"/>
    <x v="7"/>
    <x v="3"/>
    <m/>
    <n v="300"/>
    <n v="1743707"/>
    <s v="RENS"/>
    <x v="1"/>
    <s v="RENS-18"/>
    <s v="OUI"/>
  </r>
  <r>
    <s v="Fevrier"/>
    <d v="2017-02-09T00:00:00"/>
    <s v="Local transport"/>
    <s v="Deplacement Maison-Bureau-Maison"/>
    <x v="2"/>
    <x v="2"/>
    <m/>
    <n v="1000"/>
    <n v="1742707"/>
    <s v="DARIUS"/>
    <x v="1"/>
    <s v="DARIUS-r"/>
    <s v="OUI"/>
  </r>
  <r>
    <s v="Fevrier"/>
    <d v="2017-02-09T00:00:00"/>
    <s v="Local transport"/>
    <s v="Deplacement Maison-Bureau-Maison"/>
    <x v="2"/>
    <x v="2"/>
    <m/>
    <n v="1000"/>
    <n v="1741707"/>
    <s v="FIDAR"/>
    <x v="1"/>
    <s v="FIDAR-r"/>
    <s v="OUI"/>
  </r>
  <r>
    <s v="Fevrier"/>
    <d v="2017-02-09T00:00:00"/>
    <s v="Local transport"/>
    <s v="Deplacement Maison-Bureau-Maison"/>
    <x v="2"/>
    <x v="2"/>
    <m/>
    <n v="1000"/>
    <n v="1740707"/>
    <s v="NICOLE"/>
    <x v="1"/>
    <s v="NICOLE-r"/>
    <s v="OUI"/>
  </r>
  <r>
    <s v="Fevrier"/>
    <d v="2017-02-09T00:00:00"/>
    <s v="Local transport "/>
    <s v="Mission No2: inter urbain"/>
    <x v="2"/>
    <x v="1"/>
    <m/>
    <n v="2000"/>
    <n v="1738707"/>
    <s v="I60"/>
    <x v="1"/>
    <s v="I60-r"/>
    <s v="OUI"/>
  </r>
  <r>
    <s v="Fevrier"/>
    <d v="2017-02-09T00:00:00"/>
    <s v="Hebergement"/>
    <s v="Mission No2: 1x nuite"/>
    <x v="1"/>
    <x v="1"/>
    <m/>
    <n v="5000"/>
    <n v="1733707"/>
    <s v="I60"/>
    <x v="1"/>
    <s v="I60-3"/>
    <s v="OUI"/>
  </r>
  <r>
    <s v="Fevrier"/>
    <d v="2017-02-09T00:00:00"/>
    <s v="Nourriture"/>
    <s v="Mission No2"/>
    <x v="1"/>
    <x v="1"/>
    <m/>
    <n v="3000"/>
    <n v="1730707"/>
    <s v="I60"/>
    <x v="1"/>
    <s v="I60-r"/>
    <s v="OUI"/>
  </r>
  <r>
    <s v="Fevrier"/>
    <d v="2017-02-09T00:00:00"/>
    <s v="Local transport "/>
    <s v="aller retour conseil de magistrature"/>
    <x v="2"/>
    <x v="3"/>
    <m/>
    <n v="1200"/>
    <n v="1729507"/>
    <s v="RENS"/>
    <x v="1"/>
    <s v="RENS-r"/>
    <s v="OUI"/>
  </r>
  <r>
    <s v="Fevrier"/>
    <d v="2017-02-09T00:00:00"/>
    <s v="Local transport "/>
    <s v="aller retour OFFAP"/>
    <x v="2"/>
    <x v="3"/>
    <m/>
    <n v="700"/>
    <n v="1728807"/>
    <s v="RENS"/>
    <x v="1"/>
    <s v="RENS-r"/>
    <s v="OUI"/>
  </r>
  <r>
    <s v="Fevrier"/>
    <d v="2017-02-09T00:00:00"/>
    <s v="Local transport"/>
    <s v="Aller retour grand marche"/>
    <x v="2"/>
    <x v="4"/>
    <m/>
    <n v="1000"/>
    <n v="1727807"/>
    <s v="DAVID"/>
    <x v="1"/>
    <s v="DAVID-r"/>
    <s v="OUI"/>
  </r>
  <r>
    <s v="Fevrier"/>
    <d v="2017-02-09T00:00:00"/>
    <s v="2x colle"/>
    <s v="Article de bureau"/>
    <x v="7"/>
    <x v="4"/>
    <m/>
    <n v="700"/>
    <n v="1727107"/>
    <s v="DAVID"/>
    <x v="1"/>
    <s v="DAVID-4"/>
    <s v="OUI"/>
  </r>
  <r>
    <s v="Fevrier"/>
    <d v="2017-02-09T00:00:00"/>
    <s v="2x Agraffes"/>
    <s v="Article de bureau"/>
    <x v="7"/>
    <x v="4"/>
    <m/>
    <n v="600"/>
    <n v="1726507"/>
    <s v="DAVID"/>
    <x v="1"/>
    <s v="DAVID-4"/>
    <s v="OUI"/>
  </r>
  <r>
    <s v="Fevrier"/>
    <d v="2017-02-09T00:00:00"/>
    <s v="1x Agraffeuse"/>
    <s v="Article de bureau"/>
    <x v="7"/>
    <x v="4"/>
    <m/>
    <n v="3500"/>
    <n v="1723007"/>
    <s v="DAVID"/>
    <x v="1"/>
    <s v="DAVID-4"/>
    <s v="OUI"/>
  </r>
  <r>
    <s v="Fevrier"/>
    <d v="2017-02-09T00:00:00"/>
    <s v="12x Classeurs"/>
    <s v="Article de bureau"/>
    <x v="7"/>
    <x v="4"/>
    <m/>
    <n v="24000"/>
    <n v="1699007"/>
    <s v="DAVID"/>
    <x v="1"/>
    <s v="DAVID-4"/>
    <s v="OUI"/>
  </r>
  <r>
    <s v="Fevrier"/>
    <d v="2017-02-09T00:00:00"/>
    <s v="1x Perforateur"/>
    <s v="Article de bureau"/>
    <x v="7"/>
    <x v="4"/>
    <m/>
    <n v="3500"/>
    <n v="1695507"/>
    <s v="DAVID"/>
    <x v="1"/>
    <s v="DAVID-4"/>
    <s v="OUI"/>
  </r>
  <r>
    <s v="Fevrier"/>
    <d v="2017-02-09T00:00:00"/>
    <s v="1x cle usb"/>
    <s v="Article de bureau"/>
    <x v="7"/>
    <x v="4"/>
    <m/>
    <n v="6000"/>
    <n v="1689507"/>
    <s v="DAVID"/>
    <x v="1"/>
    <s v="DAVID-5"/>
    <s v="OUI"/>
  </r>
  <r>
    <s v="Fevrier"/>
    <d v="2017-02-09T00:00:00"/>
    <s v="Local transport "/>
    <s v="Aller retour Ecobank Campus"/>
    <x v="2"/>
    <x v="4"/>
    <m/>
    <n v="800"/>
    <n v="1688707"/>
    <s v="DAVID"/>
    <x v="1"/>
    <s v="DAVID-r"/>
    <s v="OUI"/>
  </r>
  <r>
    <s v="Fevrier"/>
    <d v="2017-02-09T00:00:00"/>
    <s v="Local transport "/>
    <s v="Mission No5: Inter urbain Atakpame"/>
    <x v="2"/>
    <x v="1"/>
    <m/>
    <n v="2000"/>
    <n v="1686707"/>
    <s v="I26"/>
    <x v="1"/>
    <s v="I26-r"/>
    <s v="OUI"/>
  </r>
  <r>
    <s v="Fevrier"/>
    <d v="2017-02-09T00:00:00"/>
    <s v="Nourriture"/>
    <s v="Mission No5"/>
    <x v="1"/>
    <x v="1"/>
    <m/>
    <n v="3000"/>
    <n v="1683707"/>
    <s v="I26"/>
    <x v="1"/>
    <s v="I26-r"/>
    <s v="OUI"/>
  </r>
  <r>
    <s v="Fevrier"/>
    <d v="2017-02-09T00:00:00"/>
    <s v="Hebergement"/>
    <s v="Mission No5: 1 x nuite"/>
    <x v="1"/>
    <x v="1"/>
    <m/>
    <n v="5000"/>
    <n v="1678707"/>
    <s v="I26"/>
    <x v="1"/>
    <s v="I26-2"/>
    <s v="OUI"/>
  </r>
  <r>
    <s v="Fevrier"/>
    <d v="2017-02-09T00:00:00"/>
    <s v="Local transport "/>
    <s v="Mission No5: inter urbain"/>
    <x v="2"/>
    <x v="1"/>
    <m/>
    <n v="2000"/>
    <n v="1676707"/>
    <s v="I48"/>
    <x v="1"/>
    <s v="I48-r"/>
    <s v="OUI"/>
  </r>
  <r>
    <s v="Fevrier"/>
    <d v="2017-02-09T00:00:00"/>
    <s v="Boissonx3"/>
    <s v="Mission No5: (avec boisson local 500 fr)"/>
    <x v="6"/>
    <x v="1"/>
    <m/>
    <n v="2000"/>
    <n v="1674707"/>
    <s v="I48"/>
    <x v="1"/>
    <s v="I48-r"/>
    <s v="OUI"/>
  </r>
  <r>
    <s v="Fevrier"/>
    <d v="2017-02-09T00:00:00"/>
    <s v="Nourriture"/>
    <s v="Mission No5"/>
    <x v="1"/>
    <x v="1"/>
    <m/>
    <n v="3000"/>
    <n v="1671707"/>
    <s v="I48"/>
    <x v="1"/>
    <s v="I48-r"/>
    <s v="OUI"/>
  </r>
  <r>
    <s v="Fevrier"/>
    <d v="2017-02-09T00:00:00"/>
    <s v="Local transport "/>
    <s v="Mission No5:bassar kara"/>
    <x v="2"/>
    <x v="1"/>
    <m/>
    <n v="2000"/>
    <n v="1669707"/>
    <s v="I48"/>
    <x v="1"/>
    <s v="I48-r"/>
    <s v="OUI"/>
  </r>
  <r>
    <s v="Fevrier"/>
    <d v="2017-02-09T00:00:00"/>
    <s v="Hebergement"/>
    <s v="Mission No5: 1 x nuite"/>
    <x v="1"/>
    <x v="1"/>
    <m/>
    <n v="5000"/>
    <n v="1664707"/>
    <s v="I48"/>
    <x v="1"/>
    <s v="I48-3"/>
    <s v="OUI"/>
  </r>
  <r>
    <s v="Fevrier"/>
    <d v="2017-02-10T00:00:00"/>
    <s v="Photocopie"/>
    <s v="x3"/>
    <x v="7"/>
    <x v="3"/>
    <m/>
    <n v="75"/>
    <n v="1664632"/>
    <s v="RENS"/>
    <x v="1"/>
    <s v="RENS-19"/>
    <s v="OUI"/>
  </r>
  <r>
    <s v="Fevrier"/>
    <d v="2017-02-10T00:00:00"/>
    <s v="Local transport"/>
    <s v="Deplacement Maison-Bureau-Maison"/>
    <x v="2"/>
    <x v="2"/>
    <m/>
    <n v="1000"/>
    <n v="1663632"/>
    <s v="DARIUS"/>
    <x v="1"/>
    <s v="DARIUS-r"/>
    <s v="OUI"/>
  </r>
  <r>
    <s v="Fevrier"/>
    <d v="2017-02-10T00:00:00"/>
    <s v="Local transport"/>
    <s v="Deplacement Maison-Bureau-Maison"/>
    <x v="2"/>
    <x v="2"/>
    <m/>
    <n v="1000"/>
    <n v="1662632"/>
    <s v="FIDAR"/>
    <x v="1"/>
    <s v="FIDAR-r"/>
    <s v="OUI"/>
  </r>
  <r>
    <s v="Fevrier"/>
    <d v="2017-02-10T00:00:00"/>
    <s v="Local transport"/>
    <s v="Deplacement Maison-Bureau-Maison"/>
    <x v="2"/>
    <x v="2"/>
    <m/>
    <n v="1000"/>
    <n v="1661632"/>
    <s v="NICOLE"/>
    <x v="1"/>
    <s v="NICOLE-r"/>
    <s v="OUI"/>
  </r>
  <r>
    <s v="Fevrier"/>
    <d v="2017-02-10T00:00:00"/>
    <s v="Nourriture"/>
    <s v="Mission No2"/>
    <x v="1"/>
    <x v="1"/>
    <m/>
    <n v="3000"/>
    <n v="1658632"/>
    <s v="I60"/>
    <x v="1"/>
    <s v="I60-r"/>
    <s v="OUI"/>
  </r>
  <r>
    <s v="Fevrier"/>
    <d v="2017-02-10T00:00:00"/>
    <s v="Inter city"/>
    <s v="Mission No2: Bafilo-Lome"/>
    <x v="2"/>
    <x v="1"/>
    <m/>
    <n v="5500"/>
    <n v="1653132"/>
    <s v="I60"/>
    <x v="1"/>
    <s v="I60-r"/>
    <s v="OUI"/>
  </r>
  <r>
    <s v="Fevrier"/>
    <d v="2017-02-10T00:00:00"/>
    <s v="Local transport "/>
    <s v="Mission No2: Station maison"/>
    <x v="2"/>
    <x v="1"/>
    <m/>
    <n v="500"/>
    <n v="1652632"/>
    <s v="I60"/>
    <x v="1"/>
    <s v="I60-r"/>
    <s v="OUI"/>
  </r>
  <r>
    <s v="Fevrier"/>
    <d v="2017-02-10T00:00:00"/>
    <s v="Local transport "/>
    <s v="Deplacement Maison-Bureau-Maison"/>
    <x v="2"/>
    <x v="1"/>
    <m/>
    <n v="18000"/>
    <n v="1634632"/>
    <s v="I70"/>
    <x v="1"/>
    <s v="I70-r"/>
    <s v="OUI"/>
  </r>
  <r>
    <s v="Fevrier"/>
    <d v="2017-02-10T00:00:00"/>
    <s v="1x Ecouteur casque"/>
    <s v="Pour ameliorer son travail"/>
    <x v="10"/>
    <x v="1"/>
    <m/>
    <n v="5000"/>
    <n v="1629632"/>
    <s v="I70"/>
    <x v="1"/>
    <s v="I70-1"/>
    <s v="OUI"/>
  </r>
  <r>
    <s v="Fevrier"/>
    <d v="2017-02-10T00:00:00"/>
    <s v="2 x bloc note"/>
    <m/>
    <x v="7"/>
    <x v="1"/>
    <m/>
    <n v="1000"/>
    <n v="1628632"/>
    <s v="I70"/>
    <x v="1"/>
    <s v="I70-2"/>
    <s v="OUI"/>
  </r>
  <r>
    <s v="Fevrier"/>
    <d v="2017-02-10T00:00:00"/>
    <s v="Nourriture"/>
    <s v="Mission No5"/>
    <x v="1"/>
    <x v="1"/>
    <m/>
    <n v="3000"/>
    <n v="1625632"/>
    <s v="I26"/>
    <x v="1"/>
    <s v="I26-r"/>
    <s v="OUI"/>
  </r>
  <r>
    <s v="Fevrier"/>
    <d v="2017-02-10T00:00:00"/>
    <s v="Local transport "/>
    <s v="Mission No5: Inter urbain Atakpame"/>
    <x v="2"/>
    <x v="1"/>
    <m/>
    <n v="2000"/>
    <n v="1623632"/>
    <s v="I26"/>
    <x v="1"/>
    <s v="I26-r"/>
    <s v="OUI"/>
  </r>
  <r>
    <s v="Fevrier"/>
    <d v="2017-02-10T00:00:00"/>
    <s v="Inter city"/>
    <s v="Mission No5: Atakpame-Lome"/>
    <x v="2"/>
    <x v="1"/>
    <m/>
    <n v="2600"/>
    <n v="1621032"/>
    <s v="I26"/>
    <x v="1"/>
    <s v="I26-r"/>
    <s v="OUI"/>
  </r>
  <r>
    <s v="Fevrier"/>
    <d v="2017-02-10T00:00:00"/>
    <s v="Local transport "/>
    <s v="Mission No5:  Station maison"/>
    <x v="2"/>
    <x v="1"/>
    <m/>
    <n v="500"/>
    <n v="1620532"/>
    <s v="I26"/>
    <x v="1"/>
    <s v="I26-r"/>
    <s v="OUI"/>
  </r>
  <r>
    <s v="Fevrier"/>
    <d v="2017-02-10T00:00:00"/>
    <s v="Local transport"/>
    <s v="Mission No5: inter urbain"/>
    <x v="2"/>
    <x v="1"/>
    <m/>
    <n v="2000"/>
    <n v="1618532"/>
    <s v="I48"/>
    <x v="1"/>
    <s v="I48-r"/>
    <s v="OUI"/>
  </r>
  <r>
    <s v="Fevrier"/>
    <d v="2017-02-10T00:00:00"/>
    <s v="Boissonx3"/>
    <s v="Mission No5:( avec boisson local 500 fr)"/>
    <x v="6"/>
    <x v="1"/>
    <m/>
    <n v="2000"/>
    <n v="1616532"/>
    <s v="I48"/>
    <x v="1"/>
    <s v="I48-r"/>
    <s v="OUI"/>
  </r>
  <r>
    <s v="Fevrier"/>
    <d v="2017-02-10T00:00:00"/>
    <s v="Nourriture"/>
    <s v="Mission No5"/>
    <x v="1"/>
    <x v="1"/>
    <m/>
    <n v="3000"/>
    <n v="1613532"/>
    <s v="I48"/>
    <x v="1"/>
    <s v="I48-r"/>
    <s v="OUI"/>
  </r>
  <r>
    <s v="Fevrier"/>
    <d v="2017-02-10T00:00:00"/>
    <s v="Hebergement"/>
    <s v="Mission No5: 1 x nuite"/>
    <x v="1"/>
    <x v="1"/>
    <m/>
    <n v="5000"/>
    <n v="1608532"/>
    <s v="I48"/>
    <x v="1"/>
    <s v="I48-3"/>
    <s v="OUI"/>
  </r>
  <r>
    <s v="Fevrier"/>
    <d v="2017-02-10T00:00:00"/>
    <s v="Carburant moto"/>
    <s v="Pour moto mensah "/>
    <x v="2"/>
    <x v="3"/>
    <m/>
    <n v="5000"/>
    <n v="1603532"/>
    <s v="MENSAH"/>
    <x v="1"/>
    <s v="MENSAH-6"/>
    <s v="OUI"/>
  </r>
  <r>
    <s v="Fevrier"/>
    <d v="2017-02-10T00:00:00"/>
    <s v="Huile a moteur x 1"/>
    <s v="Pour moto mensah "/>
    <x v="2"/>
    <x v="3"/>
    <m/>
    <n v="2000"/>
    <n v="1601532"/>
    <s v="MENSAH"/>
    <x v="1"/>
    <s v="MENSAH-7"/>
    <s v="OUI"/>
  </r>
  <r>
    <s v="Fevrier"/>
    <d v="2017-02-11T00:00:00"/>
    <s v="Nourriture"/>
    <s v="Mission No5"/>
    <x v="1"/>
    <x v="1"/>
    <m/>
    <n v="3000"/>
    <n v="1598532"/>
    <s v="I48"/>
    <x v="1"/>
    <s v="I48-r"/>
    <s v="OUI"/>
  </r>
  <r>
    <s v="Fevrier"/>
    <d v="2017-02-11T00:00:00"/>
    <s v="Inter city"/>
    <s v="Mission No5: Kara -Lome"/>
    <x v="2"/>
    <x v="1"/>
    <m/>
    <n v="5700"/>
    <n v="1592832"/>
    <s v="I48"/>
    <x v="1"/>
    <s v="I48-4"/>
    <s v="OUI"/>
  </r>
  <r>
    <s v="Fevrier"/>
    <d v="2017-02-11T00:00:00"/>
    <s v="Local transport "/>
    <s v="Mission No5: Station- maison"/>
    <x v="2"/>
    <x v="1"/>
    <m/>
    <n v="500"/>
    <n v="1592332"/>
    <s v="I48"/>
    <x v="1"/>
    <s v="I48-r"/>
    <s v="OUI"/>
  </r>
  <r>
    <s v="Fevrier"/>
    <d v="2017-02-13T00:00:00"/>
    <s v="Mousse confort x1 "/>
    <s v="chambre de Ofir"/>
    <x v="7"/>
    <x v="4"/>
    <m/>
    <n v="65000"/>
    <n v="1527332"/>
    <s v="RENS"/>
    <x v="1"/>
    <s v="RENS-20"/>
    <s v="OUI"/>
  </r>
  <r>
    <s v="Fevrier"/>
    <d v="2017-02-13T00:00:00"/>
    <s v="Oreillers x 2"/>
    <s v="chambde de Ofir"/>
    <x v="7"/>
    <x v="4"/>
    <m/>
    <n v="5000"/>
    <n v="1522332"/>
    <s v="RENS"/>
    <x v="1"/>
    <s v="RENS-20"/>
    <s v="OUI"/>
  </r>
  <r>
    <s v="Fevrier"/>
    <d v="2017-02-13T00:00:00"/>
    <s v="Chauffe eau"/>
    <s v="x1"/>
    <x v="7"/>
    <x v="4"/>
    <m/>
    <n v="6000"/>
    <n v="1516332"/>
    <s v="RENS"/>
    <x v="1"/>
    <s v="RENS-21"/>
    <s v="OUI"/>
  </r>
  <r>
    <s v="Fevrier"/>
    <d v="2017-02-13T00:00:00"/>
    <s v="Ensemble de cuillere"/>
    <s v="x 2 (paquet)"/>
    <x v="7"/>
    <x v="4"/>
    <m/>
    <n v="4000"/>
    <n v="1512332"/>
    <s v="RENS"/>
    <x v="1"/>
    <s v="RENS-21"/>
    <s v="OUI"/>
  </r>
  <r>
    <s v="Fevrier"/>
    <d v="2017-02-13T00:00:00"/>
    <s v="Plat"/>
    <s v="x6"/>
    <x v="7"/>
    <x v="4"/>
    <m/>
    <n v="4250"/>
    <n v="1508082"/>
    <s v="RENS"/>
    <x v="1"/>
    <s v="RENS-21"/>
    <s v="OUI"/>
  </r>
  <r>
    <s v="Fevrier"/>
    <d v="2017-02-13T00:00:00"/>
    <s v="Poelle"/>
    <s v="x1"/>
    <x v="7"/>
    <x v="4"/>
    <m/>
    <n v="3000"/>
    <n v="1505082"/>
    <s v="RENS"/>
    <x v="1"/>
    <s v="RENS-21"/>
    <s v="OUI"/>
  </r>
  <r>
    <s v="Fevrier"/>
    <d v="2017-02-13T00:00:00"/>
    <s v="Couteau"/>
    <s v="x3"/>
    <x v="7"/>
    <x v="4"/>
    <m/>
    <n v="1200"/>
    <n v="1503882"/>
    <s v="RENS"/>
    <x v="1"/>
    <s v="RENS-21"/>
    <s v="OUI"/>
  </r>
  <r>
    <s v="Fevrier"/>
    <d v="2017-02-13T00:00:00"/>
    <s v="Cuiller a soupe"/>
    <s v="x3"/>
    <x v="7"/>
    <x v="4"/>
    <m/>
    <n v="1200"/>
    <n v="1502682"/>
    <s v="RENS"/>
    <x v="1"/>
    <s v="RENS-21"/>
    <s v="OUI"/>
  </r>
  <r>
    <s v="Fevrier"/>
    <d v="2017-02-13T00:00:00"/>
    <s v="Verre"/>
    <s v="x 2 (paquet)"/>
    <x v="7"/>
    <x v="4"/>
    <m/>
    <n v="3600"/>
    <n v="1499082"/>
    <s v="RENS"/>
    <x v="1"/>
    <s v="RENS-21"/>
    <s v="OUI"/>
  </r>
  <r>
    <s v="Fevrier"/>
    <d v="2017-02-13T00:00:00"/>
    <s v="Drap x 2"/>
    <m/>
    <x v="7"/>
    <x v="4"/>
    <m/>
    <n v="12000"/>
    <n v="1487082"/>
    <s v="RENS"/>
    <x v="1"/>
    <s v="RENS-22"/>
    <s v="OUI"/>
  </r>
  <r>
    <s v="Fevrier"/>
    <d v="2017-02-13T00:00:00"/>
    <s v="Rideau x 2"/>
    <m/>
    <x v="7"/>
    <x v="4"/>
    <m/>
    <n v="6000"/>
    <n v="1481082"/>
    <s v="RENS"/>
    <x v="1"/>
    <s v="RENS-22"/>
    <s v="OUI"/>
  </r>
  <r>
    <s v="Fevrier"/>
    <d v="2017-02-13T00:00:00"/>
    <s v="1 x Agenda"/>
    <s v="Pour I70"/>
    <x v="7"/>
    <x v="1"/>
    <m/>
    <n v="2500"/>
    <n v="1478582"/>
    <s v="I70"/>
    <x v="1"/>
    <s v="I70-2"/>
    <s v="OUI"/>
  </r>
  <r>
    <s v="Fevrier"/>
    <d v="2017-02-13T00:00:00"/>
    <s v="Local transport"/>
    <s v="Deplacement Maison-Bureau-Maison"/>
    <x v="2"/>
    <x v="2"/>
    <m/>
    <n v="1000"/>
    <n v="1477582"/>
    <s v="DARIUS"/>
    <x v="1"/>
    <s v="DARIUS-r"/>
    <s v="OUI"/>
  </r>
  <r>
    <s v="Fevrier"/>
    <d v="2017-02-13T00:00:00"/>
    <s v="2x regle"/>
    <s v="outil de bureau"/>
    <x v="7"/>
    <x v="4"/>
    <m/>
    <n v="500"/>
    <n v="1477082"/>
    <s v="DAVID"/>
    <x v="1"/>
    <s v="DAVID-6"/>
    <s v="OUI"/>
  </r>
  <r>
    <s v="Fevrier"/>
    <d v="2017-02-13T00:00:00"/>
    <s v="2x correcteurs"/>
    <s v="outil de bureau"/>
    <x v="7"/>
    <x v="4"/>
    <m/>
    <n v="800"/>
    <n v="1476282"/>
    <s v="DAVID"/>
    <x v="1"/>
    <s v="DAVID-6"/>
    <s v="OUI"/>
  </r>
  <r>
    <s v="Fevrier"/>
    <d v="2017-02-13T00:00:00"/>
    <s v="2x gomme"/>
    <s v="outil de bureau"/>
    <x v="7"/>
    <x v="4"/>
    <m/>
    <n v="100"/>
    <n v="1476182"/>
    <s v="DAVID"/>
    <x v="1"/>
    <s v="DAVID-6"/>
    <s v="OUI"/>
  </r>
  <r>
    <s v="Fevrier"/>
    <d v="2017-02-13T00:00:00"/>
    <s v="2x crayon"/>
    <s v="outil de bureau"/>
    <x v="7"/>
    <x v="4"/>
    <m/>
    <n v="100"/>
    <n v="1476082"/>
    <s v="DAVID"/>
    <x v="1"/>
    <s v="DAVID-6"/>
    <s v="OUI"/>
  </r>
  <r>
    <s v="Fevrier"/>
    <d v="2017-02-13T00:00:00"/>
    <s v="9x bic"/>
    <s v="outil de bureau"/>
    <x v="7"/>
    <x v="4"/>
    <m/>
    <n v="900"/>
    <n v="1475182"/>
    <s v="DAVID"/>
    <x v="1"/>
    <s v="DAVID-6"/>
    <s v="OUI"/>
  </r>
  <r>
    <s v="Fevrier"/>
    <d v="2017-02-13T00:00:00"/>
    <s v="Local transport  "/>
    <s v="Aller retour Boutique"/>
    <x v="2"/>
    <x v="4"/>
    <m/>
    <n v="300"/>
    <n v="1474882"/>
    <s v="DAVID"/>
    <x v="1"/>
    <s v="DAVID-r"/>
    <s v="OUI"/>
  </r>
  <r>
    <s v="Fevrier"/>
    <d v="2017-02-13T00:00:00"/>
    <s v="Photocopie"/>
    <s v="x200"/>
    <x v="7"/>
    <x v="4"/>
    <m/>
    <n v="2000"/>
    <n v="1472882"/>
    <s v="DAVID"/>
    <x v="1"/>
    <s v="DAVID-7"/>
    <s v="OUI"/>
  </r>
  <r>
    <s v="Fevrier"/>
    <d v="2017-02-13T00:00:00"/>
    <s v="Local transport "/>
    <s v="Aller retour boutique pour achat carte de recharge"/>
    <x v="2"/>
    <x v="4"/>
    <m/>
    <n v="600"/>
    <n v="1472282"/>
    <s v="DAVID"/>
    <x v="1"/>
    <s v="DAVID-r"/>
    <s v="OUI"/>
  </r>
  <r>
    <s v="Fevrier"/>
    <d v="2017-02-13T00:00:00"/>
    <s v="Telephone"/>
    <s v="5x 1000, 4x 2000, 3x 4500"/>
    <x v="9"/>
    <x v="4"/>
    <m/>
    <n v="26500"/>
    <n v="1445782"/>
    <s v="DAVID"/>
    <x v="1"/>
    <s v="DAVID-8"/>
    <s v="OUI"/>
  </r>
  <r>
    <s v="Fevrier"/>
    <d v="2017-02-13T00:00:00"/>
    <s v="Local transport"/>
    <s v="Deplacement Maison-Bureau-Maison"/>
    <x v="2"/>
    <x v="2"/>
    <m/>
    <n v="1000"/>
    <n v="1444782"/>
    <s v="FIDAR"/>
    <x v="1"/>
    <s v="FIDAR-r"/>
    <s v="OUI"/>
  </r>
  <r>
    <s v="Fevrier"/>
    <d v="2017-02-13T00:00:00"/>
    <s v="Local transport"/>
    <s v="Deplacement Maison-Bureau-Maison"/>
    <x v="2"/>
    <x v="2"/>
    <m/>
    <n v="1000"/>
    <n v="1443782"/>
    <s v="NICOLE"/>
    <x v="1"/>
    <s v="NICOLE-r"/>
    <s v="OUI"/>
  </r>
  <r>
    <s v="Fevrier"/>
    <d v="2017-02-13T00:00:00"/>
    <s v="Local transport"/>
    <s v="Deplacement Maison-Bureau-Maison"/>
    <x v="2"/>
    <x v="1"/>
    <m/>
    <n v="1000"/>
    <n v="1442782"/>
    <s v="I70"/>
    <x v="1"/>
    <s v="I70-r"/>
    <s v="OUI"/>
  </r>
  <r>
    <s v="Fevrier"/>
    <d v="2017-02-14T00:00:00"/>
    <s v="Local transport "/>
    <s v="Aller retour koshigan "/>
    <x v="2"/>
    <x v="1"/>
    <m/>
    <n v="1000"/>
    <n v="1441782"/>
    <s v="I60"/>
    <x v="1"/>
    <s v="I60-r"/>
    <s v="OUI"/>
  </r>
  <r>
    <s v="Fevrier"/>
    <d v="2017-02-14T00:00:00"/>
    <s v="1x Boisson"/>
    <m/>
    <x v="6"/>
    <x v="1"/>
    <m/>
    <n v="350"/>
    <n v="1441432"/>
    <s v="I60"/>
    <x v="1"/>
    <s v="I60-r"/>
    <s v="OUI"/>
  </r>
  <r>
    <s v="Fevrier"/>
    <d v="2017-02-14T00:00:00"/>
    <s v="Telephone"/>
    <s v="Transfert de credit a E8"/>
    <x v="9"/>
    <x v="3"/>
    <m/>
    <n v="10000"/>
    <n v="1431432"/>
    <s v="RENS"/>
    <x v="1"/>
    <s v="RENS-r"/>
    <s v="NON"/>
  </r>
  <r>
    <s v="Fevrier"/>
    <d v="2017-02-14T00:00:00"/>
    <s v="Telephone"/>
    <s v="1x 5000 (carte de recharge Moov) a E8"/>
    <x v="9"/>
    <x v="3"/>
    <m/>
    <n v="5000"/>
    <n v="1426432"/>
    <s v="RENS"/>
    <x v="1"/>
    <s v="RENS-23"/>
    <s v="OUI"/>
  </r>
  <r>
    <s v="Fevrier"/>
    <d v="2017-02-14T00:00:00"/>
    <s v="Local transport"/>
    <s v="Alle retour Airport avec ofir"/>
    <x v="2"/>
    <x v="3"/>
    <m/>
    <n v="1800"/>
    <n v="1424632"/>
    <s v="RENS"/>
    <x v="1"/>
    <s v="RENS-r"/>
    <s v="OUI"/>
  </r>
  <r>
    <s v="Fevrier"/>
    <d v="2017-02-14T00:00:00"/>
    <s v="Local transport"/>
    <s v="Deplacement Maison-Bureau-Maison"/>
    <x v="2"/>
    <x v="2"/>
    <m/>
    <n v="1000"/>
    <n v="1423632"/>
    <s v="DARIUS"/>
    <x v="1"/>
    <s v="DARIUS-r"/>
    <s v="OUI"/>
  </r>
  <r>
    <s v="Fevrier"/>
    <d v="2017-02-14T00:00:00"/>
    <s v="Local transport "/>
    <s v="Aller retour poste"/>
    <x v="2"/>
    <x v="4"/>
    <m/>
    <n v="1000"/>
    <n v="1422632"/>
    <s v="DAVID"/>
    <x v="1"/>
    <s v="DAVID-r"/>
    <s v="OUI"/>
  </r>
  <r>
    <s v="Fevrier"/>
    <d v="2017-02-14T00:00:00"/>
    <s v="Local transport"/>
    <s v="Deplacement Maison-Bureau-Maison"/>
    <x v="2"/>
    <x v="2"/>
    <m/>
    <n v="1000"/>
    <n v="1421632"/>
    <s v="FIDAR"/>
    <x v="1"/>
    <s v="FIDAR-r"/>
    <s v="OUI"/>
  </r>
  <r>
    <s v="Fevrier"/>
    <d v="2017-02-14T00:00:00"/>
    <s v="Local transport"/>
    <s v="Mission No6: Aller-Ebe"/>
    <x v="2"/>
    <x v="1"/>
    <m/>
    <n v="1100"/>
    <n v="1420532"/>
    <s v="I26"/>
    <x v="1"/>
    <s v="I26-r"/>
    <s v="OUI"/>
  </r>
  <r>
    <s v="Fevrier"/>
    <d v="2017-02-14T00:00:00"/>
    <s v="Local transport "/>
    <s v="Mission No6: Ebe-Tokoin"/>
    <x v="2"/>
    <x v="1"/>
    <m/>
    <n v="1000"/>
    <n v="1419532"/>
    <s v="I26"/>
    <x v="1"/>
    <s v="I26-r"/>
    <s v="OUI"/>
  </r>
  <r>
    <s v="Fevrier"/>
    <d v="2017-02-14T00:00:00"/>
    <s v="Local transport "/>
    <s v="Mission No6: Tokoin-Bureau"/>
    <x v="2"/>
    <x v="1"/>
    <m/>
    <n v="1100"/>
    <n v="1418432"/>
    <s v="I26"/>
    <x v="1"/>
    <s v="I26-r"/>
    <s v="OUI"/>
  </r>
  <r>
    <s v="Fevrier"/>
    <d v="2017-02-14T00:00:00"/>
    <s v="2x Boisson"/>
    <s v="Mission No6"/>
    <x v="6"/>
    <x v="1"/>
    <m/>
    <n v="1100"/>
    <n v="1417332"/>
    <s v="I26"/>
    <x v="1"/>
    <s v="I26-r"/>
    <s v="OUI"/>
  </r>
  <r>
    <s v="Fevrier"/>
    <d v="2017-02-14T00:00:00"/>
    <s v="Local transport "/>
    <s v="Mission No6:Aller -Nyekonakpoe"/>
    <x v="2"/>
    <x v="1"/>
    <m/>
    <n v="800"/>
    <n v="1416532"/>
    <s v="I48"/>
    <x v="1"/>
    <s v="I48-r"/>
    <s v="OUI"/>
  </r>
  <r>
    <s v="Fevrier"/>
    <d v="2017-02-14T00:00:00"/>
    <s v="Local transport "/>
    <s v="Mission No6:Nyekonakpoe -Sarakawa"/>
    <x v="2"/>
    <x v="1"/>
    <m/>
    <n v="500"/>
    <n v="1416032"/>
    <s v="I48"/>
    <x v="1"/>
    <s v="I48-r"/>
    <s v="OUI"/>
  </r>
  <r>
    <s v="Fevrier"/>
    <d v="2017-02-14T00:00:00"/>
    <s v="Local transport "/>
    <s v="Mission No6: Sarakawa-Port "/>
    <x v="2"/>
    <x v="1"/>
    <m/>
    <n v="500"/>
    <n v="1415532"/>
    <s v="I48"/>
    <x v="1"/>
    <s v="I48-r"/>
    <s v="OUI"/>
  </r>
  <r>
    <s v="Fevrier"/>
    <d v="2017-02-14T00:00:00"/>
    <s v="Local transport "/>
    <s v="Mission No6: Port-Bureau"/>
    <x v="2"/>
    <x v="1"/>
    <m/>
    <n v="1200"/>
    <n v="1414332"/>
    <s v="I48"/>
    <x v="1"/>
    <s v="I48-r"/>
    <s v="OUI"/>
  </r>
  <r>
    <s v="Fevrier"/>
    <d v="2017-02-14T00:00:00"/>
    <s v="Boisson"/>
    <s v="Mission No6"/>
    <x v="6"/>
    <x v="1"/>
    <m/>
    <n v="1100"/>
    <n v="1413232"/>
    <s v="I48"/>
    <x v="1"/>
    <s v="I48-r"/>
    <s v="OUI"/>
  </r>
  <r>
    <s v="Fevrier"/>
    <d v="2017-02-14T00:00:00"/>
    <s v="Local transport "/>
    <s v="Aller -retour Ramco adidoadin"/>
    <x v="2"/>
    <x v="2"/>
    <m/>
    <n v="600"/>
    <n v="1412632"/>
    <s v="NICOLE"/>
    <x v="1"/>
    <s v="NICOLE-r"/>
    <s v="OUI"/>
  </r>
  <r>
    <s v="Fevrier"/>
    <d v="2017-02-14T00:00:00"/>
    <s v="2x Bingo"/>
    <s v="Produit pour lavage de WC"/>
    <x v="7"/>
    <x v="4"/>
    <m/>
    <n v="1200"/>
    <n v="1411432"/>
    <s v="NICOLE"/>
    <x v="1"/>
    <s v="NICOLE-1"/>
    <s v="OUI"/>
  </r>
  <r>
    <s v="Fevrier"/>
    <d v="2017-02-14T00:00:00"/>
    <s v="2x Pinces"/>
    <m/>
    <x v="7"/>
    <x v="4"/>
    <m/>
    <n v="2600"/>
    <n v="1408832"/>
    <s v="NICOLE"/>
    <x v="1"/>
    <s v="NICOLE-1"/>
    <s v="OUI"/>
  </r>
  <r>
    <s v="Fevrier"/>
    <d v="2017-02-14T00:00:00"/>
    <s v="1x Javel"/>
    <m/>
    <x v="7"/>
    <x v="4"/>
    <m/>
    <n v="1500"/>
    <n v="1407332"/>
    <s v="NICOLE"/>
    <x v="1"/>
    <s v="NICOLE-1"/>
    <s v="OUI"/>
  </r>
  <r>
    <s v="Fevrier"/>
    <d v="2017-02-14T00:00:00"/>
    <s v="1x Brosse "/>
    <s v="pour WC"/>
    <x v="7"/>
    <x v="4"/>
    <m/>
    <n v="1750"/>
    <n v="1405582"/>
    <s v="NICOLE"/>
    <x v="1"/>
    <s v="NICOLE-1"/>
    <s v="OUI"/>
  </r>
  <r>
    <s v="Fevrier"/>
    <d v="2017-02-14T00:00:00"/>
    <s v="2x petite brosse"/>
    <m/>
    <x v="7"/>
    <x v="4"/>
    <m/>
    <n v="1950"/>
    <n v="1403632"/>
    <s v="NICOLE"/>
    <x v="1"/>
    <s v="NICOLE-1"/>
    <s v="OUI"/>
  </r>
  <r>
    <s v="Fevrier"/>
    <d v="2017-02-14T00:00:00"/>
    <s v="1x Pelle"/>
    <s v="pour ramassage d'ordure dans la chambre"/>
    <x v="7"/>
    <x v="4"/>
    <m/>
    <n v="900"/>
    <n v="1402732"/>
    <s v="NICOLE"/>
    <x v="1"/>
    <s v="NICOLE-1"/>
    <s v="OUI"/>
  </r>
  <r>
    <s v="Fevrier"/>
    <d v="2017-02-14T00:00:00"/>
    <s v="2x serviete"/>
    <s v="petite serviette"/>
    <x v="7"/>
    <x v="4"/>
    <m/>
    <n v="2500"/>
    <n v="1400232"/>
    <s v="NICOLE"/>
    <x v="1"/>
    <s v="NICOLE-1"/>
    <s v="OUI"/>
  </r>
  <r>
    <s v="Fevrier"/>
    <d v="2017-02-14T00:00:00"/>
    <s v="1xDetergent"/>
    <s v="Omo"/>
    <x v="7"/>
    <x v="4"/>
    <m/>
    <n v="1800"/>
    <n v="1398432"/>
    <s v="NICOLE"/>
    <x v="1"/>
    <s v="NICOLE-1"/>
    <s v="OUI"/>
  </r>
  <r>
    <s v="Fevrier"/>
    <d v="2017-02-14T00:00:00"/>
    <s v="Local transport"/>
    <s v="Deplacement Maison-Bureau-Maison"/>
    <x v="2"/>
    <x v="2"/>
    <m/>
    <n v="1000"/>
    <n v="1397432"/>
    <s v="NICOLE"/>
    <x v="1"/>
    <s v="NICOLE-r"/>
    <s v="OUI"/>
  </r>
  <r>
    <s v="Fevrier"/>
    <d v="2017-02-14T00:00:00"/>
    <s v="Nourriture"/>
    <s v="pour sejour Ofir  Lome"/>
    <x v="1"/>
    <x v="3"/>
    <m/>
    <n v="1500"/>
    <n v="1395932"/>
    <s v="OFIR"/>
    <x v="1"/>
    <s v="OFIR-r"/>
    <s v="OUI"/>
  </r>
  <r>
    <s v="Fevrier"/>
    <d v="2017-02-14T00:00:00"/>
    <s v="Visas"/>
    <s v="pour sejour Ofir  Lome"/>
    <x v="5"/>
    <x v="3"/>
    <m/>
    <n v="10000"/>
    <n v="1385932"/>
    <s v="OFIR"/>
    <x v="1"/>
    <s v="OFIR-1"/>
    <s v="OUI"/>
  </r>
  <r>
    <s v="Fevrier"/>
    <d v="2017-02-14T00:00:00"/>
    <s v="Local transport"/>
    <s v="Deplacement Maison-Bureau-Maison"/>
    <x v="2"/>
    <x v="1"/>
    <m/>
    <n v="1000"/>
    <n v="1384932"/>
    <s v="I70"/>
    <x v="1"/>
    <s v="I70-r"/>
    <s v="OUI"/>
  </r>
  <r>
    <s v="Fevrier"/>
    <d v="2017-02-15T00:00:00"/>
    <s v="Local transport "/>
    <s v="Mission No3: Maison station"/>
    <x v="2"/>
    <x v="1"/>
    <m/>
    <n v="500"/>
    <n v="1384432"/>
    <s v="I60"/>
    <x v="1"/>
    <s v="I60-r"/>
    <s v="OUI"/>
  </r>
  <r>
    <s v="Fevrier"/>
    <d v="2017-02-15T00:00:00"/>
    <s v="Inter city"/>
    <s v="Mission No3: Lome -Tabligbo"/>
    <x v="2"/>
    <x v="1"/>
    <m/>
    <n v="1500"/>
    <n v="1382932"/>
    <s v="I60"/>
    <x v="1"/>
    <s v="I60-r"/>
    <s v="OUI"/>
  </r>
  <r>
    <s v="Fevrier"/>
    <d v="2017-02-15T00:00:00"/>
    <s v="Local transport "/>
    <s v="Mission No3: inter urbain"/>
    <x v="2"/>
    <x v="1"/>
    <m/>
    <n v="2000"/>
    <n v="1380932"/>
    <s v="I60"/>
    <x v="1"/>
    <s v="I60-r"/>
    <s v="OUI"/>
  </r>
  <r>
    <s v="Fevrier"/>
    <d v="2017-02-15T00:00:00"/>
    <s v="Nourriture"/>
    <s v="Mission No3"/>
    <x v="1"/>
    <x v="1"/>
    <m/>
    <n v="3000"/>
    <n v="1377932"/>
    <s v="I60"/>
    <x v="1"/>
    <s v="I60-r"/>
    <s v="OUI"/>
  </r>
  <r>
    <s v="Fevrier"/>
    <d v="2017-02-15T00:00:00"/>
    <s v="Boisson x3"/>
    <s v="Mission No3: (avecboisson local 500 fr)"/>
    <x v="6"/>
    <x v="1"/>
    <m/>
    <n v="2000"/>
    <n v="1375932"/>
    <s v="I60"/>
    <x v="1"/>
    <s v="I60-r"/>
    <s v="OUI"/>
  </r>
  <r>
    <s v="Fevrier"/>
    <d v="2017-02-15T00:00:00"/>
    <s v="Inter city"/>
    <s v="Mission No3: Tabligbo-Lome"/>
    <x v="2"/>
    <x v="1"/>
    <m/>
    <n v="1500"/>
    <n v="1374432"/>
    <s v="I60"/>
    <x v="1"/>
    <s v="I60-r"/>
    <s v="OUI"/>
  </r>
  <r>
    <s v="Fevrier"/>
    <d v="2017-02-15T00:00:00"/>
    <s v="Local transport "/>
    <s v="Mission No3: Station maison"/>
    <x v="2"/>
    <x v="1"/>
    <m/>
    <n v="500"/>
    <n v="1373932"/>
    <s v="I60"/>
    <x v="1"/>
    <s v="I60-r"/>
    <s v="OUI"/>
  </r>
  <r>
    <s v="Fevrier"/>
    <d v="2017-02-15T00:00:00"/>
    <s v="Reparation coffre fort "/>
    <m/>
    <x v="7"/>
    <x v="4"/>
    <m/>
    <n v="5000"/>
    <n v="1368932"/>
    <s v="RENS"/>
    <x v="1"/>
    <s v="RENS-24"/>
    <s v="OUI"/>
  </r>
  <r>
    <s v="Fevrier"/>
    <d v="2017-02-15T00:00:00"/>
    <s v="Local transport"/>
    <s v="Taxi pour ramassage des chaises et tables "/>
    <x v="2"/>
    <x v="3"/>
    <m/>
    <n v="5000"/>
    <n v="1363932"/>
    <s v="RENS"/>
    <x v="1"/>
    <s v="RENS-r"/>
    <s v="OUI"/>
  </r>
  <r>
    <s v="Fevrier"/>
    <d v="2017-02-15T00:00:00"/>
    <s v="Table bureau"/>
    <s v="x 1"/>
    <x v="10"/>
    <x v="4"/>
    <m/>
    <n v="50000"/>
    <n v="1313932"/>
    <s v="RENS"/>
    <x v="1"/>
    <s v="RENS-25"/>
    <s v="OUI"/>
  </r>
  <r>
    <s v="Fevrier"/>
    <d v="2017-02-15T00:00:00"/>
    <s v="Table bureau"/>
    <s v="x2"/>
    <x v="10"/>
    <x v="4"/>
    <m/>
    <n v="100000"/>
    <n v="1213932"/>
    <s v="RENS"/>
    <x v="1"/>
    <s v="RENS-26"/>
    <s v="OUI"/>
  </r>
  <r>
    <s v="Fevrier"/>
    <d v="2017-02-15T00:00:00"/>
    <s v="Chaise bureau"/>
    <s v="x4"/>
    <x v="10"/>
    <x v="4"/>
    <m/>
    <n v="68000"/>
    <n v="1145932"/>
    <s v="RENS"/>
    <x v="1"/>
    <s v="RENS-26"/>
    <s v="OUI"/>
  </r>
  <r>
    <s v="Fevrier"/>
    <d v="2017-02-15T00:00:00"/>
    <s v="Local transport"/>
    <s v="Frais de transport des tables au bureau par un Taxi"/>
    <x v="2"/>
    <x v="3"/>
    <m/>
    <n v="1500"/>
    <n v="1144432"/>
    <s v="RENS"/>
    <x v="1"/>
    <s v="RENS-r"/>
    <s v="OUI"/>
  </r>
  <r>
    <s v="Fevrier"/>
    <d v="2017-02-15T00:00:00"/>
    <s v="Papier hygenique"/>
    <s v="x1"/>
    <x v="7"/>
    <x v="4"/>
    <m/>
    <n v="2200"/>
    <n v="1142232"/>
    <s v="RENS"/>
    <x v="1"/>
    <s v="RENS-27"/>
    <s v="OUI"/>
  </r>
  <r>
    <s v="Fevrier"/>
    <d v="2017-02-15T00:00:00"/>
    <s v="Netoyant"/>
    <s v="x1"/>
    <x v="7"/>
    <x v="4"/>
    <m/>
    <n v="1150"/>
    <n v="1141082"/>
    <s v="RENS"/>
    <x v="1"/>
    <s v="RENS-27"/>
    <s v="OUI"/>
  </r>
  <r>
    <s v="Fevrier"/>
    <d v="2017-02-15T00:00:00"/>
    <s v="Petite pelle"/>
    <s v="x1"/>
    <x v="7"/>
    <x v="4"/>
    <m/>
    <n v="1950"/>
    <n v="1139132"/>
    <s v="RENS"/>
    <x v="1"/>
    <s v="RENS-27"/>
    <s v="OUI"/>
  </r>
  <r>
    <s v="Fevrier"/>
    <d v="2017-02-15T00:00:00"/>
    <s v="Savon de bain"/>
    <s v="x2"/>
    <x v="7"/>
    <x v="4"/>
    <m/>
    <n v="13800"/>
    <n v="1125332"/>
    <s v="RENS"/>
    <x v="1"/>
    <s v="RENS-27"/>
    <s v="OUI"/>
  </r>
  <r>
    <s v="Fevrier"/>
    <d v="2017-02-15T00:00:00"/>
    <s v="Eponge"/>
    <s v="x4"/>
    <x v="7"/>
    <x v="4"/>
    <m/>
    <n v="2600"/>
    <n v="1122732"/>
    <s v="RENS"/>
    <x v="1"/>
    <s v="RENS-27"/>
    <s v="OUI"/>
  </r>
  <r>
    <s v="Fevrier"/>
    <d v="2017-02-15T00:00:00"/>
    <s v="Liquide vaiselle"/>
    <s v="x1"/>
    <x v="7"/>
    <x v="4"/>
    <m/>
    <n v="650"/>
    <n v="1122082"/>
    <s v="RENS"/>
    <x v="1"/>
    <s v="RENS-27"/>
    <s v="OUI"/>
  </r>
  <r>
    <s v="Fevrier"/>
    <d v="2017-02-15T00:00:00"/>
    <s v="Rallonge"/>
    <s v="x3"/>
    <x v="7"/>
    <x v="4"/>
    <m/>
    <n v="6000"/>
    <n v="1116082"/>
    <s v="RENS"/>
    <x v="1"/>
    <s v="RENS-28"/>
    <s v="OUI"/>
  </r>
  <r>
    <s v="Fevrier"/>
    <d v="2017-02-15T00:00:00"/>
    <s v="Local transport"/>
    <s v="Deplacement Maison-Bureau-Maison"/>
    <x v="2"/>
    <x v="2"/>
    <m/>
    <n v="1000"/>
    <n v="1115082"/>
    <s v="DARIUS"/>
    <x v="1"/>
    <s v="DARIUS-r"/>
    <s v="OUI"/>
  </r>
  <r>
    <s v="Fevrier"/>
    <d v="2017-02-15T00:00:00"/>
    <s v="Local transport "/>
    <s v="Aller retour tribunal"/>
    <x v="2"/>
    <x v="2"/>
    <m/>
    <n v="1000"/>
    <n v="1114082"/>
    <s v="DARIUS"/>
    <x v="1"/>
    <s v="DARIUS-1"/>
    <s v="OUI"/>
  </r>
  <r>
    <s v="Fevrier"/>
    <d v="2017-02-15T00:00:00"/>
    <s v="Local transport "/>
    <s v="Aller Deckon pour achat cable PC"/>
    <x v="2"/>
    <x v="4"/>
    <m/>
    <n v="600"/>
    <n v="1113482"/>
    <s v="DAVID"/>
    <x v="1"/>
    <s v="DAVID-r"/>
    <s v="OUI"/>
  </r>
  <r>
    <s v="Fevrier"/>
    <d v="2017-02-15T00:00:00"/>
    <s v="Cable"/>
    <s v="Pour chargeur ordinateur de David"/>
    <x v="7"/>
    <x v="4"/>
    <m/>
    <n v="1500"/>
    <n v="1111982"/>
    <s v="DAVID"/>
    <x v="1"/>
    <s v="DAVID-9"/>
    <s v="OUI"/>
  </r>
  <r>
    <s v="Fevrier"/>
    <d v="2017-02-15T00:00:00"/>
    <s v="Local transport "/>
    <s v="Deckon-grand marche pour achatde petit Caisse (Cash box)"/>
    <x v="2"/>
    <x v="4"/>
    <m/>
    <n v="200"/>
    <n v="1111782"/>
    <s v="DAVID"/>
    <x v="1"/>
    <s v="DAVID-r"/>
    <s v="OUI"/>
  </r>
  <r>
    <s v="Fevrier"/>
    <d v="2017-02-15T00:00:00"/>
    <s v="Caisse "/>
    <s v="Petit caisse pour le comptable"/>
    <x v="7"/>
    <x v="4"/>
    <m/>
    <n v="8640"/>
    <n v="1103142"/>
    <s v="DAVID"/>
    <x v="1"/>
    <s v="DAVID-10"/>
    <s v="OUI"/>
  </r>
  <r>
    <s v="Fevrier"/>
    <d v="2017-02-15T00:00:00"/>
    <s v="Local transport "/>
    <s v="retour bureau"/>
    <x v="2"/>
    <x v="4"/>
    <m/>
    <n v="600"/>
    <n v="1102542"/>
    <s v="DAVID"/>
    <x v="1"/>
    <s v="DAVID-r"/>
    <s v="OUI"/>
  </r>
  <r>
    <s v="Fevrier"/>
    <d v="2017-02-15T00:00:00"/>
    <s v="Local transport"/>
    <s v="Deplacement Maison-Bureau-Maison"/>
    <x v="2"/>
    <x v="2"/>
    <m/>
    <n v="1000"/>
    <n v="1101542"/>
    <s v="FIDAR"/>
    <x v="1"/>
    <s v="FIDAR-r"/>
    <s v="OUI"/>
  </r>
  <r>
    <s v="Fevrier"/>
    <d v="2017-02-15T00:00:00"/>
    <s v="Local transport "/>
    <s v="Aller retour tribunal"/>
    <x v="2"/>
    <x v="2"/>
    <m/>
    <n v="1000"/>
    <n v="1100542"/>
    <s v="FIDAR"/>
    <x v="1"/>
    <s v="FIDAR-r"/>
    <s v="OUI"/>
  </r>
  <r>
    <s v="Fevrier"/>
    <d v="2017-02-15T00:00:00"/>
    <s v="Local transport"/>
    <s v="Mission No7: Aller -Kpota"/>
    <x v="2"/>
    <x v="1"/>
    <m/>
    <n v="1200"/>
    <n v="1099342"/>
    <s v="I26"/>
    <x v="1"/>
    <s v="I26-r"/>
    <s v="OUI"/>
  </r>
  <r>
    <s v="Fevrier"/>
    <d v="2017-02-15T00:00:00"/>
    <s v="Local transport "/>
    <s v="Mission No7: Kpota-boka"/>
    <x v="2"/>
    <x v="1"/>
    <m/>
    <n v="1200"/>
    <n v="1098142"/>
    <s v="I26"/>
    <x v="1"/>
    <s v="I26-r"/>
    <s v="OUI"/>
  </r>
  <r>
    <s v="Fevrier"/>
    <d v="2017-02-15T00:00:00"/>
    <s v="Local transport "/>
    <s v="Mission No7: boka-bureau"/>
    <x v="2"/>
    <x v="1"/>
    <m/>
    <n v="1200"/>
    <n v="1096942"/>
    <s v="I26"/>
    <x v="1"/>
    <s v="I26-r"/>
    <s v="OUI"/>
  </r>
  <r>
    <s v="Fevrier"/>
    <d v="2017-02-15T00:00:00"/>
    <s v="2x Boisson"/>
    <s v="Mission No7"/>
    <x v="6"/>
    <x v="1"/>
    <m/>
    <n v="1100"/>
    <n v="1095842"/>
    <s v="I26"/>
    <x v="1"/>
    <s v="I26-r"/>
    <s v="OUI"/>
  </r>
  <r>
    <s v="Fevrier"/>
    <d v="2017-02-15T00:00:00"/>
    <s v="Local transport "/>
    <s v="Mission No7: Aller retour Nyekonakpoe"/>
    <x v="2"/>
    <x v="1"/>
    <m/>
    <n v="1600"/>
    <n v="1094242"/>
    <s v="I48"/>
    <x v="1"/>
    <s v="I48-r"/>
    <s v="OUI"/>
  </r>
  <r>
    <s v="Fevrier"/>
    <d v="2017-02-15T00:00:00"/>
    <s v="Photocopie"/>
    <s v="x314"/>
    <x v="7"/>
    <x v="4"/>
    <m/>
    <n v="3140"/>
    <n v="1091102"/>
    <s v="MENSAH"/>
    <x v="1"/>
    <s v="MENSAH-8"/>
    <s v="OUI"/>
  </r>
  <r>
    <s v="Fevrier"/>
    <d v="2017-02-15T00:00:00"/>
    <s v="Impression"/>
    <s v="x80"/>
    <x v="7"/>
    <x v="4"/>
    <m/>
    <n v="2000"/>
    <n v="1089102"/>
    <s v="MENSAH"/>
    <x v="1"/>
    <s v="MENSAH-8"/>
    <s v="OUI"/>
  </r>
  <r>
    <s v="Fevrier"/>
    <d v="2017-02-15T00:00:00"/>
    <s v="Reluire"/>
    <s v="x38"/>
    <x v="7"/>
    <x v="4"/>
    <m/>
    <n v="13300"/>
    <n v="1075802"/>
    <s v="MENSAH"/>
    <x v="1"/>
    <s v="MENSAH-8"/>
    <s v="OUI"/>
  </r>
  <r>
    <s v="Fevrier"/>
    <d v="2017-02-15T00:00:00"/>
    <s v="Local transport "/>
    <s v="Aller -retour tribunal"/>
    <x v="2"/>
    <x v="2"/>
    <m/>
    <n v="1000"/>
    <n v="1074802"/>
    <s v="NICOLE"/>
    <x v="1"/>
    <s v="NICOLE-r"/>
    <s v="OUI"/>
  </r>
  <r>
    <s v="Fevrier"/>
    <d v="2017-02-15T00:00:00"/>
    <s v="Local transport"/>
    <s v="Deplacement Maison-Bureau-Maison"/>
    <x v="2"/>
    <x v="2"/>
    <m/>
    <n v="1000"/>
    <n v="1073802"/>
    <s v="NICOLE"/>
    <x v="1"/>
    <s v="NICOLE-r"/>
    <s v="OUI"/>
  </r>
  <r>
    <s v="Fevrier"/>
    <d v="2017-02-15T00:00:00"/>
    <s v="Local transport "/>
    <s v="Aller retour Radison blue"/>
    <x v="2"/>
    <x v="3"/>
    <m/>
    <n v="1400"/>
    <n v="1072402"/>
    <s v="OFIR"/>
    <x v="1"/>
    <s v="OFIR-r"/>
    <s v="OUI"/>
  </r>
  <r>
    <s v="Fevrier"/>
    <d v="2017-02-15T00:00:00"/>
    <s v="Nourriture"/>
    <s v="pour sejour Ofir  Lome"/>
    <x v="1"/>
    <x v="3"/>
    <m/>
    <n v="6000"/>
    <n v="1066402"/>
    <s v="OFIR"/>
    <x v="1"/>
    <s v="OFIR-r"/>
    <s v="OUI"/>
  </r>
  <r>
    <s v="Fevrier"/>
    <d v="2017-02-15T00:00:00"/>
    <s v="Local transport "/>
    <s v="deplacement Maison-bureau-maison"/>
    <x v="2"/>
    <x v="1"/>
    <m/>
    <n v="1000"/>
    <n v="1065402"/>
    <s v="I70"/>
    <x v="1"/>
    <s v="I70-r"/>
    <s v="OUI"/>
  </r>
  <r>
    <s v="Fevrier"/>
    <d v="2017-02-16T00:00:00"/>
    <s v="Local transport "/>
    <s v="Deplacement Maison-Bureau-Maison"/>
    <x v="2"/>
    <x v="2"/>
    <m/>
    <n v="1000"/>
    <n v="1064402"/>
    <s v="DARIUS"/>
    <x v="1"/>
    <s v="DARIUS-r"/>
    <s v="OUI"/>
  </r>
  <r>
    <s v="Fevrier"/>
    <d v="2017-02-16T00:00:00"/>
    <s v="Local transport"/>
    <s v="Aller-boutique pour achat de carte"/>
    <x v="2"/>
    <x v="4"/>
    <m/>
    <n v="200"/>
    <n v="1064202"/>
    <s v="DAVID"/>
    <x v="1"/>
    <s v="DAVID-r"/>
    <s v="OUI"/>
  </r>
  <r>
    <s v="Fevrier"/>
    <d v="2017-02-16T00:00:00"/>
    <s v="Local transport"/>
    <s v="Deplacement Maison-Bureau-Maison"/>
    <x v="2"/>
    <x v="2"/>
    <m/>
    <n v="1000"/>
    <n v="1063202"/>
    <s v="FIDAR"/>
    <x v="1"/>
    <s v="FIDAR-r"/>
    <s v="OUI"/>
  </r>
  <r>
    <s v="Fevrier"/>
    <d v="2017-02-16T00:00:00"/>
    <s v="Local transport "/>
    <s v="Mission No8: Aller retour Akodesewa"/>
    <x v="2"/>
    <x v="1"/>
    <m/>
    <n v="2400"/>
    <n v="1060802"/>
    <s v="I26"/>
    <x v="1"/>
    <s v="I26-r"/>
    <s v="OUI"/>
  </r>
  <r>
    <s v="Fevrier"/>
    <d v="2017-02-16T00:00:00"/>
    <s v="Local transport "/>
    <s v="Mission No7: aller  Nyekonakpoe"/>
    <x v="2"/>
    <x v="1"/>
    <m/>
    <n v="800"/>
    <n v="1060002"/>
    <s v="I48"/>
    <x v="1"/>
    <s v="I48-r"/>
    <s v="OUI"/>
  </r>
  <r>
    <s v="Fevrier"/>
    <d v="2017-02-16T00:00:00"/>
    <s v="Local transport "/>
    <s v="Mission No7: Nyekonakpoe -hedzranawoe"/>
    <x v="2"/>
    <x v="1"/>
    <m/>
    <n v="800"/>
    <n v="1059202"/>
    <s v="I48"/>
    <x v="1"/>
    <s v="I48-r"/>
    <s v="OUI"/>
  </r>
  <r>
    <s v="Fevrier"/>
    <d v="2017-02-16T00:00:00"/>
    <s v="Local transport "/>
    <s v="Mission No7:Hedzranawoe-Bureau"/>
    <x v="2"/>
    <x v="1"/>
    <m/>
    <n v="700"/>
    <n v="1058502"/>
    <s v="I48"/>
    <x v="1"/>
    <s v="I48-r"/>
    <s v="OUI"/>
  </r>
  <r>
    <s v="Fevrier"/>
    <d v="2017-02-16T00:00:00"/>
    <s v="2x Boisson"/>
    <s v="Mission No7"/>
    <x v="6"/>
    <x v="1"/>
    <m/>
    <n v="1100"/>
    <n v="1057402"/>
    <s v="I48"/>
    <x v="1"/>
    <s v="I48-r"/>
    <s v="OUI"/>
  </r>
  <r>
    <s v="Fevrier"/>
    <d v="2017-02-16T00:00:00"/>
    <s v="Local transport"/>
    <s v="Deplacement Maison-Bureau-Maison"/>
    <x v="2"/>
    <x v="2"/>
    <m/>
    <n v="1000"/>
    <n v="1056402"/>
    <s v="NICOLE"/>
    <x v="1"/>
    <s v="NICOLE-r"/>
    <s v="OUI"/>
  </r>
  <r>
    <s v="Fevrier"/>
    <d v="2017-02-16T00:00:00"/>
    <s v="Local transport "/>
    <s v="Aller retour Radison blue"/>
    <x v="2"/>
    <x v="3"/>
    <m/>
    <n v="1000"/>
    <n v="1055402"/>
    <s v="OFIR"/>
    <x v="1"/>
    <s v="OFIR-r"/>
    <s v="OUI"/>
  </r>
  <r>
    <s v="Fevrier"/>
    <d v="2017-02-16T00:00:00"/>
    <s v="Boisson x3"/>
    <s v="2x Coca cola (4000) et 1x jus frais saison (3000)"/>
    <x v="1"/>
    <x v="3"/>
    <m/>
    <n v="7000"/>
    <n v="1048402"/>
    <s v="OFIR"/>
    <x v="1"/>
    <s v="OFIR-2"/>
    <s v="OUI"/>
  </r>
  <r>
    <s v="Fevrier"/>
    <d v="2017-02-16T00:00:00"/>
    <s v="Nourriture"/>
    <s v="pour sejour Ofir  Lome"/>
    <x v="1"/>
    <x v="3"/>
    <m/>
    <n v="1600"/>
    <n v="1046802"/>
    <s v="OFIR"/>
    <x v="1"/>
    <s v="OFIR-r"/>
    <s v="OUI"/>
  </r>
  <r>
    <s v="Fevrier"/>
    <d v="2017-02-16T00:00:00"/>
    <s v="Local transport "/>
    <s v="boutique-Ecobank-bureau pour information sur le chequier commender"/>
    <x v="2"/>
    <x v="4"/>
    <m/>
    <n v="700"/>
    <n v="1046102"/>
    <s v="DAVID"/>
    <x v="1"/>
    <s v="DAVID-r"/>
    <s v="OUI"/>
  </r>
  <r>
    <s v="Fevrier"/>
    <d v="2017-02-16T00:00:00"/>
    <s v="Local transport "/>
    <s v="Deplacement Maison-Bureau-Maison"/>
    <x v="2"/>
    <x v="1"/>
    <m/>
    <n v="1000"/>
    <n v="1045102"/>
    <s v="I70"/>
    <x v="1"/>
    <s v="I70-r"/>
    <s v="OUI"/>
  </r>
  <r>
    <s v="Fevrier"/>
    <d v="2017-02-16T00:00:00"/>
    <s v="Local transport "/>
    <s v="aller retour boutique pour achat carte de recharge"/>
    <x v="2"/>
    <x v="1"/>
    <m/>
    <n v="600"/>
    <n v="1044502"/>
    <s v="I60"/>
    <x v="1"/>
    <s v="I60-r"/>
    <s v="OUI"/>
  </r>
  <r>
    <s v="Fevrier"/>
    <d v="2017-02-16T00:00:00"/>
    <s v="Telephone"/>
    <s v="Credit de communication pour ofir "/>
    <x v="9"/>
    <x v="1"/>
    <m/>
    <n v="2000"/>
    <n v="1042502"/>
    <s v="I60"/>
    <x v="1"/>
    <s v="I60-4"/>
    <s v="OUI"/>
  </r>
  <r>
    <s v="Fevrier"/>
    <d v="2017-02-16T00:00:00"/>
    <s v="Local transport "/>
    <s v="Aller retour Assivito"/>
    <x v="2"/>
    <x v="1"/>
    <m/>
    <n v="1000"/>
    <n v="1041502"/>
    <s v="I60"/>
    <x v="1"/>
    <s v="I60-r"/>
    <s v="OUI"/>
  </r>
  <r>
    <s v="Fevrier"/>
    <d v="2017-02-16T00:00:00"/>
    <s v="Carte sim"/>
    <s v="Carte sim pour Ofir"/>
    <x v="9"/>
    <x v="1"/>
    <m/>
    <n v="2000"/>
    <n v="1039502"/>
    <s v="I60"/>
    <x v="1"/>
    <s v="I60-4"/>
    <s v="OUI"/>
  </r>
  <r>
    <s v="Fevrier"/>
    <d v="2017-02-16T00:00:00"/>
    <s v="Telephone"/>
    <s v="Credit de communication pour un informateur"/>
    <x v="6"/>
    <x v="1"/>
    <m/>
    <n v="1000"/>
    <n v="1038502"/>
    <s v="I60"/>
    <x v="1"/>
    <s v="I60-6"/>
    <s v="OUI"/>
  </r>
  <r>
    <s v="Fevrier"/>
    <d v="2017-02-16T00:00:00"/>
    <s v="Telephone"/>
    <s v="3x 4500, 3x 2000"/>
    <x v="9"/>
    <x v="4"/>
    <m/>
    <n v="19500"/>
    <n v="1019002"/>
    <s v="DAVID"/>
    <x v="1"/>
    <s v="DAVID-11"/>
    <s v="OUI"/>
  </r>
  <r>
    <s v="Fevrier"/>
    <d v="2017-02-17T00:00:00"/>
    <s v="Local transport"/>
    <s v="Deplacement Maison-Bureau-Maison"/>
    <x v="2"/>
    <x v="2"/>
    <m/>
    <n v="1000"/>
    <n v="1018002"/>
    <s v="DARIUS"/>
    <x v="1"/>
    <s v="DARIUS-r"/>
    <s v="OUI"/>
  </r>
  <r>
    <s v="Fevrier"/>
    <d v="2017-02-17T00:00:00"/>
    <s v="Local transport"/>
    <s v="Deplacement Maison-Bureau-Maison"/>
    <x v="2"/>
    <x v="2"/>
    <m/>
    <n v="1000"/>
    <n v="1017002"/>
    <s v="FIDAR"/>
    <x v="1"/>
    <s v="FIDAR-r"/>
    <s v="OUI"/>
  </r>
  <r>
    <s v="Fevrier"/>
    <d v="2017-02-17T00:00:00"/>
    <s v="Local transport"/>
    <s v="Deplacement Maison-Bureau-Maison"/>
    <x v="2"/>
    <x v="2"/>
    <m/>
    <n v="1000"/>
    <n v="1016002"/>
    <s v="NICOLE"/>
    <x v="1"/>
    <s v="NICOLE-r"/>
    <s v="OUI"/>
  </r>
  <r>
    <s v="Fevrier"/>
    <d v="2017-02-17T00:00:00"/>
    <s v="Local transport "/>
    <s v="Aller retour limouzine"/>
    <x v="2"/>
    <x v="3"/>
    <m/>
    <n v="600"/>
    <n v="1015402"/>
    <s v="OFIR"/>
    <x v="1"/>
    <s v="OFIR-r"/>
    <s v="OUI"/>
  </r>
  <r>
    <s v="Fevrier"/>
    <d v="2017-02-17T00:00:00"/>
    <s v="Nourriture"/>
    <s v="pour sejour Ofir  Lome"/>
    <x v="1"/>
    <x v="3"/>
    <m/>
    <n v="3500"/>
    <n v="1011902"/>
    <s v="OFIR"/>
    <x v="1"/>
    <s v="OFIR-r"/>
    <s v="OUI"/>
  </r>
  <r>
    <s v="Fevrier"/>
    <d v="2017-02-17T00:00:00"/>
    <s v="Local transport"/>
    <s v="Deplacement Maison-Bureau-Maison"/>
    <x v="2"/>
    <x v="1"/>
    <m/>
    <n v="1000"/>
    <n v="1010902"/>
    <s v="I70"/>
    <x v="1"/>
    <s v="I70-r"/>
    <s v="OUI"/>
  </r>
  <r>
    <s v="Fevrier"/>
    <d v="2017-02-17T00:00:00"/>
    <s v="Carburant moto"/>
    <s v="Pour deplacement de mensah"/>
    <x v="2"/>
    <x v="3"/>
    <m/>
    <n v="5000"/>
    <n v="1005902"/>
    <s v="MENSAH"/>
    <x v="1"/>
    <s v="MENSAH-9"/>
    <s v="OUI"/>
  </r>
  <r>
    <s v="Fevrier"/>
    <d v="2017-02-17T00:00:00"/>
    <s v="Impression carte de visite x 100"/>
    <s v="pour Procureur MOKOKO"/>
    <x v="6"/>
    <x v="3"/>
    <m/>
    <n v="10000"/>
    <n v="995902"/>
    <s v="MENSAH"/>
    <x v="1"/>
    <s v="MENSAH-10"/>
    <s v="OUI"/>
  </r>
  <r>
    <s v="Fevrier"/>
    <d v="2017-02-17T00:00:00"/>
    <s v="Local transport"/>
    <s v="Mission No8: Aller retour akodesewa"/>
    <x v="2"/>
    <x v="1"/>
    <m/>
    <n v="2400"/>
    <n v="993502"/>
    <s v="I26"/>
    <x v="1"/>
    <s v="I26-r"/>
    <s v="OUI"/>
  </r>
  <r>
    <s v="Fevrier"/>
    <d v="2017-02-17T00:00:00"/>
    <s v="2x Boisson"/>
    <s v="Mission No8"/>
    <x v="6"/>
    <x v="1"/>
    <m/>
    <n v="1100"/>
    <n v="992402"/>
    <s v="I26"/>
    <x v="1"/>
    <s v="I26-r"/>
    <s v="OUI"/>
  </r>
  <r>
    <s v="Fevrier"/>
    <d v="2017-02-17T00:00:00"/>
    <s v="Local transport"/>
    <s v="Mission No8: Aller retour Akodesewa"/>
    <x v="2"/>
    <x v="1"/>
    <m/>
    <n v="500"/>
    <n v="991902"/>
    <s v="I48"/>
    <x v="1"/>
    <s v="I48-r"/>
    <s v="OUI"/>
  </r>
  <r>
    <s v="Fevrier"/>
    <d v="2017-02-17T00:00:00"/>
    <s v="Local transport"/>
    <s v="Mission No8: Adidogome-Sangurera"/>
    <x v="2"/>
    <x v="1"/>
    <m/>
    <n v="500"/>
    <n v="991402"/>
    <s v="I48"/>
    <x v="1"/>
    <s v="I48-r"/>
    <s v="OUI"/>
  </r>
  <r>
    <s v="Fevrier"/>
    <d v="2017-02-17T00:00:00"/>
    <s v="Local transport"/>
    <s v="Mission No8: Sanguera-Bureau"/>
    <x v="2"/>
    <x v="1"/>
    <m/>
    <n v="1000"/>
    <n v="990402"/>
    <s v="I48"/>
    <x v="1"/>
    <s v="I48-r"/>
    <s v="OUI"/>
  </r>
  <r>
    <s v="Fevrier"/>
    <d v="2017-02-17T00:00:00"/>
    <s v="2x Boisson"/>
    <s v="Mission No8"/>
    <x v="6"/>
    <x v="1"/>
    <m/>
    <n v="1100"/>
    <n v="989302"/>
    <s v="I48"/>
    <x v="1"/>
    <s v="I48-r"/>
    <s v="OUI"/>
  </r>
  <r>
    <s v="Fevrier"/>
    <d v="2017-02-17T00:00:00"/>
    <s v="Local transport"/>
    <s v="Trajet Be kpehenou-Assigame-bureau pour sondage"/>
    <x v="2"/>
    <x v="1"/>
    <m/>
    <n v="1750"/>
    <n v="987552"/>
    <s v="I70"/>
    <x v="1"/>
    <s v="I70-r"/>
    <s v="OUI"/>
  </r>
  <r>
    <s v="Fevrier"/>
    <d v="2017-02-17T00:00:00"/>
    <s v="8 x Photo d'identité"/>
    <s v="Facilite le sondage dans la boutique"/>
    <x v="6"/>
    <x v="1"/>
    <m/>
    <n v="1500"/>
    <n v="986052"/>
    <s v="I70"/>
    <x v="1"/>
    <s v="I70-3"/>
    <s v="OUI"/>
  </r>
  <r>
    <s v="Fevrier"/>
    <d v="2017-02-17T00:00:00"/>
    <s v="Local transport"/>
    <s v="Pour achat de canons"/>
    <x v="2"/>
    <x v="4"/>
    <m/>
    <n v="600"/>
    <n v="985452"/>
    <s v="I60"/>
    <x v="1"/>
    <s v="I60-r"/>
    <s v="OUI"/>
  </r>
  <r>
    <s v="Fevrier"/>
    <d v="2017-02-17T00:00:00"/>
    <s v="3x canons"/>
    <s v="Serrure pour les portes du bureau (cle vachette)"/>
    <x v="7"/>
    <x v="4"/>
    <m/>
    <n v="7500"/>
    <n v="977952"/>
    <s v="I60"/>
    <x v="1"/>
    <s v="I60-5"/>
    <s v="OUI"/>
  </r>
  <r>
    <s v="Fevrier"/>
    <d v="2017-02-17T00:00:00"/>
    <s v="Photocopie "/>
    <s v="x 3"/>
    <x v="7"/>
    <x v="4"/>
    <m/>
    <n v="30"/>
    <n v="977922"/>
    <s v="DAVID"/>
    <x v="1"/>
    <s v="DAVID-r"/>
    <s v="NON"/>
  </r>
  <r>
    <s v="Fevrier"/>
    <d v="2017-02-17T00:00:00"/>
    <s v="Local transport "/>
    <s v="pour aller prendre le projecteur"/>
    <x v="2"/>
    <x v="4"/>
    <m/>
    <n v="500"/>
    <n v="977422"/>
    <s v="FIDAR"/>
    <x v="1"/>
    <s v="FIDAR-r"/>
    <s v="OUI"/>
  </r>
  <r>
    <s v="Fevrier"/>
    <d v="2017-02-17T00:00:00"/>
    <s v="Local transport"/>
    <s v="Retour du projecteur"/>
    <x v="2"/>
    <x v="4"/>
    <m/>
    <n v="900"/>
    <n v="976522"/>
    <s v="FIDAR"/>
    <x v="1"/>
    <s v="FIDAR-r"/>
    <s v="OUI"/>
  </r>
  <r>
    <s v="Fevrier"/>
    <d v="2017-02-17T00:00:00"/>
    <s v="Location projecteur"/>
    <m/>
    <x v="12"/>
    <x v="4"/>
    <m/>
    <n v="5000"/>
    <n v="971522"/>
    <s v="FIDAR"/>
    <x v="1"/>
    <s v="FIDAR-1"/>
    <s v="OUI"/>
  </r>
  <r>
    <s v="Fevrier"/>
    <d v="2017-02-17T00:00:00"/>
    <s v="Avance sur salaire "/>
    <s v="Fevrier et Mars a Mensah"/>
    <x v="8"/>
    <x v="3"/>
    <m/>
    <n v="120000"/>
    <n v="851522"/>
    <s v="MENSAH"/>
    <x v="1"/>
    <s v="MENSAH-r"/>
    <s v="OUI"/>
  </r>
  <r>
    <s v="Fevrier"/>
    <d v="2017-02-18T00:00:00"/>
    <s v="Local transport "/>
    <s v="Aller retour akodessewa"/>
    <x v="2"/>
    <x v="1"/>
    <m/>
    <n v="2400"/>
    <n v="849122"/>
    <s v="I60"/>
    <x v="1"/>
    <s v="I60-r"/>
    <s v="OUI"/>
  </r>
  <r>
    <s v="Fevrier"/>
    <d v="2017-02-18T00:00:00"/>
    <s v="Don au chauffeur"/>
    <s v="don pour la cible"/>
    <x v="6"/>
    <x v="1"/>
    <m/>
    <n v="10000"/>
    <n v="839122"/>
    <s v="I60"/>
    <x v="1"/>
    <s v="I60-r"/>
    <s v="OUI"/>
  </r>
  <r>
    <s v="Fevrier"/>
    <d v="2017-02-18T00:00:00"/>
    <s v="Adhesion ramassage ordure"/>
    <s v="Abonement pour Rammassage des ordures"/>
    <x v="12"/>
    <x v="3"/>
    <m/>
    <n v="2000"/>
    <n v="837122"/>
    <s v="MENSAH"/>
    <x v="1"/>
    <s v="MENSAH-11"/>
    <s v="OUI"/>
  </r>
  <r>
    <s v="Fevrier"/>
    <d v="2017-02-18T00:00:00"/>
    <s v="Impression "/>
    <s v="Exercice pour les juristes x 8"/>
    <x v="7"/>
    <x v="4"/>
    <m/>
    <n v="400"/>
    <n v="836722"/>
    <s v="DAVID"/>
    <x v="1"/>
    <s v="DAVID-12"/>
    <s v="OUI"/>
  </r>
  <r>
    <s v="Fevrier"/>
    <d v="2017-02-18T00:00:00"/>
    <s v="Cadena"/>
    <s v="x1"/>
    <x v="7"/>
    <x v="4"/>
    <m/>
    <n v="1200"/>
    <n v="835522"/>
    <s v="RENS"/>
    <x v="1"/>
    <s v="RENS-29"/>
    <s v="OUI"/>
  </r>
  <r>
    <s v="Fevrier"/>
    <d v="2017-02-18T00:00:00"/>
    <s v="Envelloppe"/>
    <s v="x 2 paquet"/>
    <x v="7"/>
    <x v="4"/>
    <m/>
    <n v="700"/>
    <n v="834822"/>
    <s v="RENS"/>
    <x v="1"/>
    <s v="RENS-29"/>
    <s v="OUI"/>
  </r>
  <r>
    <s v="Fevrier"/>
    <d v="2017-02-18T00:00:00"/>
    <s v="Sachet poubelle"/>
    <s v="x1 paquet"/>
    <x v="7"/>
    <x v="4"/>
    <m/>
    <n v="3200"/>
    <n v="831622"/>
    <s v="RENS"/>
    <x v="1"/>
    <s v="RENS-29"/>
    <s v="OUI"/>
  </r>
  <r>
    <s v="Fevrier"/>
    <d v="2017-02-18T00:00:00"/>
    <s v="Lion star dish"/>
    <s v="x1"/>
    <x v="7"/>
    <x v="4"/>
    <m/>
    <n v="3500"/>
    <n v="828122"/>
    <s v="RENS"/>
    <x v="1"/>
    <s v="RENS-29"/>
    <s v="OUI"/>
  </r>
  <r>
    <s v="Fevrier"/>
    <d v="2017-02-18T00:00:00"/>
    <s v="Briquet"/>
    <s v="x1"/>
    <x v="7"/>
    <x v="4"/>
    <m/>
    <n v="150"/>
    <n v="827972"/>
    <s v="RENS"/>
    <x v="1"/>
    <s v="RENS-29"/>
    <s v="OUI"/>
  </r>
  <r>
    <s v="Fevrier"/>
    <d v="2017-02-18T00:00:00"/>
    <s v="Local transport"/>
    <s v="Aller retour super marche"/>
    <x v="2"/>
    <x v="3"/>
    <m/>
    <n v="600"/>
    <n v="827372"/>
    <s v="RENS"/>
    <x v="1"/>
    <s v="RENS-r"/>
    <s v="OUI"/>
  </r>
  <r>
    <s v="Fevrier"/>
    <d v="2017-02-18T00:00:00"/>
    <s v="Local transport"/>
    <s v="Aller retour limouzine"/>
    <x v="2"/>
    <x v="3"/>
    <m/>
    <n v="600"/>
    <n v="826772"/>
    <s v="OFIR"/>
    <x v="1"/>
    <s v="OFIR-r"/>
    <s v="OUI"/>
  </r>
  <r>
    <s v="Fevrier"/>
    <d v="2017-02-18T00:00:00"/>
    <s v="Boissonx4"/>
    <s v="3x Coca cola (3000) et 1x Castel (1500)"/>
    <x v="1"/>
    <x v="3"/>
    <m/>
    <n v="4500"/>
    <n v="822272"/>
    <s v="OFIR"/>
    <x v="1"/>
    <s v="OFIR-3"/>
    <s v="OUI"/>
  </r>
  <r>
    <s v="Fevrier"/>
    <d v="2017-02-18T00:00:00"/>
    <s v="Nourriture"/>
    <s v="De Ofir a Lome"/>
    <x v="1"/>
    <x v="3"/>
    <m/>
    <n v="3500"/>
    <n v="818772"/>
    <s v="OFIR"/>
    <x v="1"/>
    <s v="OFIR-r"/>
    <s v="OUI"/>
  </r>
  <r>
    <s v="Fevrier"/>
    <d v="2017-02-19T00:00:00"/>
    <s v="Local transport"/>
    <s v="Aller retour supermarche Ramco"/>
    <x v="2"/>
    <x v="3"/>
    <m/>
    <n v="800"/>
    <n v="817972"/>
    <s v="OFIR"/>
    <x v="1"/>
    <s v="OFIR-r"/>
    <s v="OUI"/>
  </r>
  <r>
    <s v="Fevrier"/>
    <d v="2017-02-19T00:00:00"/>
    <s v="Nourriture"/>
    <s v="De Ofir a Lome"/>
    <x v="1"/>
    <x v="3"/>
    <m/>
    <n v="4000"/>
    <n v="813972"/>
    <s v="OFIR"/>
    <x v="1"/>
    <s v="OFIR-r"/>
    <s v="OUI"/>
  </r>
  <r>
    <s v="Fevrier"/>
    <d v="2017-02-20T00:00:00"/>
    <s v="Telephone"/>
    <s v="2x 2000 ( carte de credit)"/>
    <x v="9"/>
    <x v="4"/>
    <m/>
    <n v="4000"/>
    <n v="809972"/>
    <s v="DAVID"/>
    <x v="1"/>
    <s v="DAVID-13"/>
    <s v="OUI"/>
  </r>
  <r>
    <s v="Fevrier"/>
    <d v="2017-02-20T00:00:00"/>
    <s v="Local transport"/>
    <s v="Aller retour Boutique"/>
    <x v="2"/>
    <x v="4"/>
    <m/>
    <n v="600"/>
    <n v="809372"/>
    <s v="DAVID"/>
    <x v="1"/>
    <s v="DAVID-r"/>
    <s v="OUI"/>
  </r>
  <r>
    <s v="Fevrier"/>
    <d v="2017-02-20T00:00:00"/>
    <s v="Costume"/>
    <s v="Tenue pour Mensah (veste)"/>
    <x v="8"/>
    <x v="3"/>
    <m/>
    <n v="35000"/>
    <n v="774372"/>
    <s v="MENSAH"/>
    <x v="1"/>
    <s v="MENSAH-12"/>
    <s v="OUI"/>
  </r>
  <r>
    <s v="Fevrier"/>
    <d v="2017-02-20T00:00:00"/>
    <s v="Forfait internet"/>
    <s v="Forfait internet pour Wifi box de Mensah"/>
    <x v="12"/>
    <x v="3"/>
    <m/>
    <n v="10000"/>
    <n v="764372"/>
    <s v="MENSAH"/>
    <x v="1"/>
    <s v="MENSAH-15"/>
    <s v="OUI"/>
  </r>
  <r>
    <s v="Fevrier"/>
    <d v="2017-02-20T00:00:00"/>
    <s v="Souris"/>
    <s v="Pour ordinateur de Mensah"/>
    <x v="7"/>
    <x v="4"/>
    <m/>
    <n v="5000"/>
    <n v="759372"/>
    <s v="I48"/>
    <x v="1"/>
    <s v="I48-5"/>
    <s v="OUI"/>
  </r>
  <r>
    <s v="Fevrier"/>
    <d v="2017-02-20T00:00:00"/>
    <s v="Local transport"/>
    <s v="Aller retour boutique pour achat de la souris"/>
    <x v="2"/>
    <x v="4"/>
    <m/>
    <n v="400"/>
    <n v="758972"/>
    <s v="I48"/>
    <x v="1"/>
    <s v="I48-r"/>
    <s v="OUI"/>
  </r>
  <r>
    <s v="Fevrier"/>
    <d v="2017-02-20T00:00:00"/>
    <s v="Local transport"/>
    <s v="Mission No4: Bureau-border( frontiere Togo-Ghana)"/>
    <x v="2"/>
    <x v="1"/>
    <m/>
    <n v="1500"/>
    <n v="757472"/>
    <s v="I60"/>
    <x v="1"/>
    <s v="I60-r"/>
    <s v="OUI"/>
  </r>
  <r>
    <s v="Fevrier"/>
    <d v="2017-02-20T00:00:00"/>
    <s v="Inter city"/>
    <s v="Mission No4:Lome - Accra "/>
    <x v="2"/>
    <x v="1"/>
    <m/>
    <n v="5000"/>
    <n v="752472"/>
    <s v="I60"/>
    <x v="1"/>
    <s v="I60-7"/>
    <s v="OUI"/>
  </r>
  <r>
    <s v="Fevrier"/>
    <d v="2017-02-20T00:00:00"/>
    <s v="Hebergement"/>
    <s v="Mission No4: 1 x nuite"/>
    <x v="1"/>
    <x v="1"/>
    <m/>
    <n v="10000"/>
    <n v="742472"/>
    <s v="I60"/>
    <x v="1"/>
    <s v="I60-8"/>
    <s v="OUI"/>
  </r>
  <r>
    <s v="Fevrier"/>
    <d v="2017-02-20T00:00:00"/>
    <s v="Nourriture"/>
    <s v="Mission No4"/>
    <x v="1"/>
    <x v="1"/>
    <m/>
    <n v="3000"/>
    <n v="739472"/>
    <s v="I60"/>
    <x v="1"/>
    <s v="I60-r"/>
    <s v="OUI"/>
  </r>
  <r>
    <s v="Fevrier"/>
    <d v="2017-02-20T00:00:00"/>
    <s v="Sim card"/>
    <s v="Mission No4: Carte sim du Ghana pour permettre la communication"/>
    <x v="7"/>
    <x v="1"/>
    <m/>
    <n v="1000"/>
    <n v="738472"/>
    <s v="I60"/>
    <x v="1"/>
    <s v="I60-r"/>
    <s v="OUI"/>
  </r>
  <r>
    <s v="Fevrier"/>
    <d v="2017-02-20T00:00:00"/>
    <s v="Local transport"/>
    <s v="Mission No4: Station de bus-kotobabi"/>
    <x v="2"/>
    <x v="1"/>
    <m/>
    <n v="4000"/>
    <n v="734472"/>
    <s v="I60"/>
    <x v="1"/>
    <s v="I60-r"/>
    <s v="OUI"/>
  </r>
  <r>
    <s v="Fevrier"/>
    <d v="2017-02-20T00:00:00"/>
    <s v="Telephone"/>
    <s v="Mission No4:Credit pour la communication mission au ghana"/>
    <x v="9"/>
    <x v="1"/>
    <m/>
    <n v="2000"/>
    <n v="732472"/>
    <s v="I60"/>
    <x v="1"/>
    <s v="I60-r"/>
    <s v="OUI"/>
  </r>
  <r>
    <s v="Fevrier"/>
    <d v="2017-02-20T00:00:00"/>
    <s v="Telephone"/>
    <s v="5x 1000, 4x 2000, 1x4500 (carte de credit)"/>
    <x v="9"/>
    <x v="4"/>
    <m/>
    <n v="17500"/>
    <n v="714972"/>
    <s v="DAVID"/>
    <x v="1"/>
    <s v="DAVID-14"/>
    <s v="OUI"/>
  </r>
  <r>
    <s v="Fevrier"/>
    <d v="2017-02-20T00:00:00"/>
    <s v="Local transport"/>
    <s v="Aller -boutique pour acheter les cartes de credit"/>
    <x v="2"/>
    <x v="4"/>
    <m/>
    <n v="300"/>
    <n v="714672"/>
    <s v="DAVID"/>
    <x v="1"/>
    <s v="DAVID-r"/>
    <s v="OUI"/>
  </r>
  <r>
    <s v="Fevrier"/>
    <d v="2017-02-20T00:00:00"/>
    <s v="Local transport"/>
    <s v="Boutique-Ecobank-bureau pour information sur le compte"/>
    <x v="2"/>
    <x v="4"/>
    <m/>
    <n v="800"/>
    <n v="713872"/>
    <s v="DAVID"/>
    <x v="1"/>
    <s v="DAVID-r"/>
    <s v="OUI"/>
  </r>
  <r>
    <s v="Fevrier"/>
    <d v="2017-02-20T00:00:00"/>
    <s v="Document"/>
    <s v="Code de de l'environnement pour les juristes"/>
    <x v="7"/>
    <x v="2"/>
    <m/>
    <n v="4000"/>
    <n v="709872"/>
    <s v="DARIUS"/>
    <x v="1"/>
    <s v="DARIUS-3"/>
    <s v="OUI"/>
  </r>
  <r>
    <s v="Fevrier"/>
    <d v="2017-02-20T00:00:00"/>
    <s v="Local transport"/>
    <s v="Bureau-Editogo-bueau pour achater le document"/>
    <x v="2"/>
    <x v="2"/>
    <m/>
    <n v="1000"/>
    <n v="708872"/>
    <s v="DARIUS"/>
    <x v="1"/>
    <s v="DARIUS-2"/>
    <s v="OUI"/>
  </r>
  <r>
    <s v="Fevrier"/>
    <d v="2017-02-20T00:00:00"/>
    <s v="Local transport"/>
    <s v="Deplacement Maison-Bureau-Maison"/>
    <x v="2"/>
    <x v="2"/>
    <m/>
    <n v="1000"/>
    <n v="707872"/>
    <s v="FIDAR"/>
    <x v="1"/>
    <s v="FIDAR-r"/>
    <s v="OUI"/>
  </r>
  <r>
    <s v="Fevrier"/>
    <d v="2017-02-20T00:00:00"/>
    <s v="Local transport"/>
    <s v="Deplacement Maison-Bureau-Maison"/>
    <x v="2"/>
    <x v="2"/>
    <m/>
    <n v="1000"/>
    <n v="706872"/>
    <s v="DARIUS"/>
    <x v="1"/>
    <s v="DARIUS-r"/>
    <s v="OUI"/>
  </r>
  <r>
    <s v="Fevrier"/>
    <d v="2017-02-20T00:00:00"/>
    <s v="Local transport"/>
    <s v="Deplacement Maison-Bureau-Maison"/>
    <x v="2"/>
    <x v="2"/>
    <m/>
    <n v="1000"/>
    <n v="705872"/>
    <s v="NICOLE"/>
    <x v="1"/>
    <s v="NICOLE-r"/>
    <s v="OUI"/>
  </r>
  <r>
    <s v="Fevrier"/>
    <d v="2017-02-20T00:00:00"/>
    <s v="3x Power bank"/>
    <s v="Pour recharger les phones des enqueteurs sur le terrain"/>
    <x v="7"/>
    <x v="4"/>
    <m/>
    <n v="15000"/>
    <n v="690872"/>
    <s v="DAVID"/>
    <x v="1"/>
    <s v="DAVID-15"/>
    <s v="OUI"/>
  </r>
  <r>
    <s v="Fevrier"/>
    <d v="2017-02-20T00:00:00"/>
    <s v="Local transport"/>
    <s v="Aller retour Deckon pour acheter les power bank"/>
    <x v="2"/>
    <x v="4"/>
    <m/>
    <n v="1200"/>
    <n v="689672"/>
    <s v="DAVID"/>
    <x v="1"/>
    <s v="DAVID-r"/>
    <s v="OUI"/>
  </r>
  <r>
    <s v="Fevrier"/>
    <d v="2017-02-20T00:00:00"/>
    <s v="Local transport"/>
    <s v="Deplacement Maison-Bureau-Maison"/>
    <x v="2"/>
    <x v="1"/>
    <m/>
    <n v="1000"/>
    <n v="688672"/>
    <s v="I70"/>
    <x v="1"/>
    <s v="I70-r"/>
    <s v="OUI"/>
  </r>
  <r>
    <s v="Fevrier"/>
    <d v="2017-02-20T00:00:00"/>
    <s v="Immigration"/>
    <s v="Mission No4: Service immigration au ghana"/>
    <x v="5"/>
    <x v="1"/>
    <m/>
    <n v="1500"/>
    <n v="687172"/>
    <s v="I60"/>
    <x v="1"/>
    <s v="I60-r"/>
    <s v="OUI"/>
  </r>
  <r>
    <s v="Fevrier"/>
    <d v="2017-02-20T00:00:00"/>
    <s v="Local transport"/>
    <s v="Aller retour service passport"/>
    <x v="2"/>
    <x v="3"/>
    <m/>
    <n v="600"/>
    <n v="686572"/>
    <s v="OFIR"/>
    <x v="1"/>
    <s v="OFIR-r"/>
    <s v="OUI"/>
  </r>
  <r>
    <s v="Fevrier"/>
    <d v="2017-02-20T00:00:00"/>
    <s v="Nourriture"/>
    <s v="De Ofir a Lome"/>
    <x v="1"/>
    <x v="3"/>
    <m/>
    <n v="3000"/>
    <n v="683572"/>
    <s v="OFIR"/>
    <x v="1"/>
    <s v="OFIR-r"/>
    <s v="OUI"/>
  </r>
  <r>
    <s v="Fevrier"/>
    <d v="2017-02-21T00:00:00"/>
    <s v="Hebergement"/>
    <s v="Mission No4: 1 x nuite"/>
    <x v="1"/>
    <x v="1"/>
    <m/>
    <n v="10000"/>
    <n v="673572"/>
    <s v="I60"/>
    <x v="1"/>
    <s v="I60-8"/>
    <s v="OUI"/>
  </r>
  <r>
    <s v="Fevrier"/>
    <d v="2017-02-21T00:00:00"/>
    <s v="Local transport"/>
    <s v="Mission No4: Deplacement interurbain au ghana"/>
    <x v="2"/>
    <x v="1"/>
    <m/>
    <n v="6000"/>
    <n v="667572"/>
    <s v="I60"/>
    <x v="1"/>
    <s v="I60-r"/>
    <s v="OUI"/>
  </r>
  <r>
    <s v="Fevrier"/>
    <d v="2017-02-21T00:00:00"/>
    <s v="Telephone"/>
    <s v="Mission No4"/>
    <x v="9"/>
    <x v="1"/>
    <m/>
    <n v="2000"/>
    <n v="665572"/>
    <s v="I60"/>
    <x v="1"/>
    <s v="I60-r"/>
    <s v="OUI"/>
  </r>
  <r>
    <s v="Fevrier"/>
    <d v="2017-02-21T00:00:00"/>
    <s v="3x Boisson"/>
    <s v="Mission No4: "/>
    <x v="6"/>
    <x v="1"/>
    <m/>
    <n v="3000"/>
    <n v="662572"/>
    <s v="I60"/>
    <x v="1"/>
    <s v="I60-r"/>
    <s v="OUI"/>
  </r>
  <r>
    <s v="Fevrier"/>
    <d v="2017-02-21T00:00:00"/>
    <s v="Nourriture"/>
    <s v="Mission No4"/>
    <x v="1"/>
    <x v="1"/>
    <m/>
    <n v="3000"/>
    <n v="659572"/>
    <s v="I60"/>
    <x v="1"/>
    <s v="I60-r"/>
    <s v="OUI"/>
  </r>
  <r>
    <s v="Fevrier"/>
    <d v="2017-02-21T00:00:00"/>
    <s v="Local transport"/>
    <s v="Deplacement Maison-Bureau-Maison"/>
    <x v="2"/>
    <x v="2"/>
    <m/>
    <n v="1000"/>
    <n v="658572"/>
    <s v="FIDAR"/>
    <x v="1"/>
    <s v="FIDAR-r"/>
    <s v="OUI"/>
  </r>
  <r>
    <s v="Fevrier"/>
    <d v="2017-02-21T00:00:00"/>
    <s v="Local transport"/>
    <s v="Deplacement Maison-Bureau-Maison"/>
    <x v="2"/>
    <x v="2"/>
    <m/>
    <n v="1000"/>
    <n v="657572"/>
    <s v="DARIUS"/>
    <x v="1"/>
    <s v="DARIUS-r"/>
    <s v="OUI"/>
  </r>
  <r>
    <s v="Fevrier"/>
    <d v="2017-02-21T00:00:00"/>
    <s v="Local transport"/>
    <s v="Deplacement Maison-Bureau-Maison"/>
    <x v="2"/>
    <x v="2"/>
    <m/>
    <n v="1000"/>
    <n v="656572"/>
    <s v="NICOLE"/>
    <x v="1"/>
    <s v="NICOLE-r"/>
    <s v="OUI"/>
  </r>
  <r>
    <s v="Fevrier"/>
    <d v="2017-02-21T00:00:00"/>
    <s v="Local transport"/>
    <s v="Deplacement Maison-Bureau-Maison"/>
    <x v="2"/>
    <x v="1"/>
    <m/>
    <n v="1000"/>
    <n v="655572"/>
    <s v="I70"/>
    <x v="1"/>
    <s v="I70-r"/>
    <s v="OUI"/>
  </r>
  <r>
    <s v="Fevrier"/>
    <d v="2017-02-21T00:00:00"/>
    <s v="Local transport"/>
    <s v="Mission 9: bureau -station "/>
    <x v="2"/>
    <x v="1"/>
    <m/>
    <n v="500"/>
    <n v="655072"/>
    <s v="I26"/>
    <x v="1"/>
    <s v="I26-r"/>
    <s v="OUI"/>
  </r>
  <r>
    <s v="Fevrier"/>
    <d v="2017-02-21T00:00:00"/>
    <s v="Inter city"/>
    <s v="Mission No9: Station - Atakpame"/>
    <x v="2"/>
    <x v="1"/>
    <m/>
    <n v="2600"/>
    <n v="652472"/>
    <s v="I26"/>
    <x v="1"/>
    <s v="I26-r"/>
    <s v="OUI"/>
  </r>
  <r>
    <s v="Fevrier"/>
    <d v="2017-02-21T00:00:00"/>
    <s v="Inter city"/>
    <s v="Mission No9: Atakpame-Nangbeto"/>
    <x v="2"/>
    <x v="1"/>
    <m/>
    <n v="1500"/>
    <n v="650972"/>
    <s v="I26"/>
    <x v="1"/>
    <s v="I26-r"/>
    <s v="OUI"/>
  </r>
  <r>
    <s v="Fevrier"/>
    <d v="2017-02-21T00:00:00"/>
    <s v="Local transport"/>
    <s v="Mission No9: Nangbeto-village "/>
    <x v="2"/>
    <x v="1"/>
    <m/>
    <n v="3500"/>
    <n v="647472"/>
    <s v="I26"/>
    <x v="1"/>
    <s v="I26-r"/>
    <s v="OUI"/>
  </r>
  <r>
    <s v="Fevrier"/>
    <d v="2017-02-21T00:00:00"/>
    <s v="Nourriture"/>
    <s v="Mission No9"/>
    <x v="1"/>
    <x v="1"/>
    <m/>
    <n v="3000"/>
    <n v="644472"/>
    <s v="I26"/>
    <x v="1"/>
    <s v="I26-r"/>
    <s v="OUI"/>
  </r>
  <r>
    <s v="Fevrier"/>
    <d v="2017-02-21T00:00:00"/>
    <s v="Boisson"/>
    <s v="Mission No9"/>
    <x v="6"/>
    <x v="1"/>
    <m/>
    <n v="2000"/>
    <n v="642472"/>
    <s v="I26"/>
    <x v="1"/>
    <s v="I26-r"/>
    <s v="OUI"/>
  </r>
  <r>
    <s v="Fevrier"/>
    <d v="2017-02-21T00:00:00"/>
    <s v="Local transport"/>
    <s v="Mission No9: Village-Nangbeto"/>
    <x v="2"/>
    <x v="1"/>
    <m/>
    <n v="3500"/>
    <n v="638972"/>
    <s v="I26"/>
    <x v="1"/>
    <s v="I26-r"/>
    <s v="OUI"/>
  </r>
  <r>
    <s v="Fevrier"/>
    <d v="2017-02-21T00:00:00"/>
    <s v="Inter city"/>
    <s v="Mission No9: Nangbeto-Atakpame"/>
    <x v="2"/>
    <x v="1"/>
    <m/>
    <n v="1500"/>
    <n v="637472"/>
    <s v="I26"/>
    <x v="1"/>
    <s v="I26-r"/>
    <s v="OUI"/>
  </r>
  <r>
    <s v="Fevrier"/>
    <d v="2017-02-21T00:00:00"/>
    <s v="Inter city"/>
    <s v="Mission No9:Atakpame-Lome"/>
    <x v="2"/>
    <x v="1"/>
    <m/>
    <n v="2600"/>
    <n v="634872"/>
    <s v="I26"/>
    <x v="1"/>
    <s v="I26-r"/>
    <s v="OUI"/>
  </r>
  <r>
    <s v="Fevrier"/>
    <d v="2017-02-21T00:00:00"/>
    <s v="Local transport"/>
    <s v="Mission No9: Station-Maison"/>
    <x v="2"/>
    <x v="1"/>
    <m/>
    <n v="500"/>
    <n v="634372"/>
    <s v="I26"/>
    <x v="1"/>
    <s v="I26-r"/>
    <s v="OUI"/>
  </r>
  <r>
    <s v="Fevrier"/>
    <d v="2017-02-21T00:00:00"/>
    <s v="1x pocket wifi box"/>
    <s v="Pour le bureau"/>
    <x v="10"/>
    <x v="4"/>
    <m/>
    <n v="49000"/>
    <n v="585372"/>
    <s v="DAVID"/>
    <x v="1"/>
    <s v="DAVID-16"/>
    <s v="OUI"/>
  </r>
  <r>
    <s v="Fevrier"/>
    <d v="2017-02-21T00:00:00"/>
    <s v="2x Tampons"/>
    <s v="Pour Mensah et Rens"/>
    <x v="7"/>
    <x v="4"/>
    <m/>
    <n v="16000"/>
    <n v="569372"/>
    <s v="DAVID"/>
    <x v="1"/>
    <s v="DAVID-17"/>
    <s v="OUI"/>
  </r>
  <r>
    <s v="Fevrier"/>
    <d v="2017-02-21T00:00:00"/>
    <s v="Local transport"/>
    <s v="Aller -Ecobank pour information sur le transfer d'argent"/>
    <x v="2"/>
    <x v="4"/>
    <m/>
    <n v="400"/>
    <n v="568972"/>
    <s v="DAVID"/>
    <x v="1"/>
    <s v="DAVID-r"/>
    <s v="OUI"/>
  </r>
  <r>
    <s v="Fevrier"/>
    <d v="2017-02-21T00:00:00"/>
    <s v="Local transport"/>
    <s v="Ecobank-Moov agoe pour acheter le wifi box"/>
    <x v="2"/>
    <x v="4"/>
    <m/>
    <n v="600"/>
    <n v="568372"/>
    <s v="DAVID"/>
    <x v="1"/>
    <s v="DAVID-r"/>
    <s v="OUI"/>
  </r>
  <r>
    <s v="Fevrier"/>
    <d v="2017-02-21T00:00:00"/>
    <s v="Local transport"/>
    <s v="Agoe-3K pour prendre renseignement pour l'agent de securite"/>
    <x v="2"/>
    <x v="4"/>
    <m/>
    <n v="500"/>
    <n v="567872"/>
    <s v="DAVID"/>
    <x v="1"/>
    <s v="DAVID-r"/>
    <s v="OUI"/>
  </r>
  <r>
    <s v="Fevrier"/>
    <d v="2017-02-21T00:00:00"/>
    <s v="Local transport"/>
    <s v="3k-Deckon pour commande des tampons"/>
    <x v="2"/>
    <x v="4"/>
    <m/>
    <n v="400"/>
    <n v="567472"/>
    <s v="DAVID"/>
    <x v="1"/>
    <s v="DAVID-r"/>
    <s v="OUI"/>
  </r>
  <r>
    <s v="Fevrier"/>
    <d v="2017-02-21T00:00:00"/>
    <s v="Local transport"/>
    <s v="Deckon-bureau"/>
    <x v="2"/>
    <x v="4"/>
    <m/>
    <n v="600"/>
    <n v="566872"/>
    <s v="DAVID"/>
    <x v="1"/>
    <s v="DAVID-r"/>
    <s v="OUI"/>
  </r>
  <r>
    <s v="Fevrier"/>
    <d v="2017-02-21T00:00:00"/>
    <s v="Local transport"/>
    <s v="Bureau -Minister environnement-bureau pour deposer un courier"/>
    <x v="2"/>
    <x v="2"/>
    <m/>
    <n v="1200"/>
    <n v="565672"/>
    <s v="FIDAR"/>
    <x v="1"/>
    <s v="FIDAR-r"/>
    <s v="OUI"/>
  </r>
  <r>
    <s v="Fevrier"/>
    <d v="2017-02-21T00:00:00"/>
    <s v="Local transport"/>
    <s v="Bureau-cyber pour photocopie et impression"/>
    <x v="2"/>
    <x v="2"/>
    <m/>
    <n v="100"/>
    <n v="565572"/>
    <s v="FIDAR"/>
    <x v="1"/>
    <s v="FIDAR-r"/>
    <s v="OUI"/>
  </r>
  <r>
    <s v="Fevrier"/>
    <d v="2017-02-21T00:00:00"/>
    <s v="Impression"/>
    <s v="x9"/>
    <x v="7"/>
    <x v="2"/>
    <m/>
    <n v="450"/>
    <n v="565122"/>
    <s v="FIDAR"/>
    <x v="1"/>
    <s v="FIDAR-r"/>
    <s v="NON"/>
  </r>
  <r>
    <s v="Fevrier"/>
    <d v="2017-02-21T00:00:00"/>
    <s v="Photocopie"/>
    <s v="x15"/>
    <x v="7"/>
    <x v="2"/>
    <m/>
    <n v="150"/>
    <n v="564972"/>
    <s v="FIDAR"/>
    <x v="1"/>
    <s v="FIDAR-r"/>
    <s v="NON"/>
  </r>
  <r>
    <s v="Fevrier"/>
    <d v="2017-02-21T00:00:00"/>
    <s v="Local transport"/>
    <s v="Bureau-Assigame-bureau pour echamge d'argent de Ofir"/>
    <x v="2"/>
    <x v="2"/>
    <m/>
    <n v="1000"/>
    <n v="563972"/>
    <s v="DARIUS"/>
    <x v="1"/>
    <s v="DARIUS-4"/>
    <s v="OUI"/>
  </r>
  <r>
    <s v="Fevrier"/>
    <d v="2017-02-21T00:00:00"/>
    <s v="Local transport"/>
    <s v="Servicepassport-mint hotel-bureau"/>
    <x v="2"/>
    <x v="3"/>
    <m/>
    <n v="700"/>
    <n v="563272"/>
    <s v="OFIR"/>
    <x v="1"/>
    <s v="OFIR-r"/>
    <s v="OUI"/>
  </r>
  <r>
    <s v="Fevrier"/>
    <d v="2017-02-21T00:00:00"/>
    <s v="Boisson x 2"/>
    <m/>
    <x v="1"/>
    <x v="3"/>
    <m/>
    <n v="1500"/>
    <n v="561772"/>
    <s v="OFIR"/>
    <x v="1"/>
    <s v="OFIR-4"/>
    <s v="OUI"/>
  </r>
  <r>
    <s v="Fevrier"/>
    <d v="2017-02-21T00:00:00"/>
    <s v="Nourriture"/>
    <s v="De Ofir a Lome"/>
    <x v="1"/>
    <x v="3"/>
    <m/>
    <n v="1600"/>
    <n v="560172"/>
    <s v="OFIR"/>
    <x v="1"/>
    <s v="OFIR-r"/>
    <s v="OUI"/>
  </r>
  <r>
    <s v="Fevrier"/>
    <d v="2017-02-22T00:00:00"/>
    <s v="Hebergement"/>
    <s v="Mission No4: 1 x nuite"/>
    <x v="1"/>
    <x v="1"/>
    <m/>
    <n v="10000"/>
    <n v="550172"/>
    <s v="I60"/>
    <x v="1"/>
    <s v="I60-8"/>
    <s v="OUI"/>
  </r>
  <r>
    <s v="Fevrier"/>
    <d v="2017-02-22T00:00:00"/>
    <s v="Local transport"/>
    <s v="Mission No4: Deplacement interurbain au ghana"/>
    <x v="2"/>
    <x v="1"/>
    <m/>
    <n v="4000"/>
    <n v="546172"/>
    <s v="I60"/>
    <x v="1"/>
    <s v="I60-r"/>
    <s v="OUI"/>
  </r>
  <r>
    <s v="Fevrier"/>
    <d v="2017-02-22T00:00:00"/>
    <s v="Telephone"/>
    <s v="Mission No4"/>
    <x v="9"/>
    <x v="1"/>
    <m/>
    <n v="1500"/>
    <n v="544672"/>
    <s v="I60"/>
    <x v="1"/>
    <s v="I60-r"/>
    <s v="OUI"/>
  </r>
  <r>
    <s v="Fevrier"/>
    <d v="2017-02-22T00:00:00"/>
    <s v="3x Boisson"/>
    <s v="Mission No4: "/>
    <x v="6"/>
    <x v="1"/>
    <m/>
    <n v="3000"/>
    <n v="541672"/>
    <s v="I60"/>
    <x v="1"/>
    <s v="I60-r"/>
    <s v="OUI"/>
  </r>
  <r>
    <s v="Fevrier"/>
    <d v="2017-02-22T00:00:00"/>
    <s v="Nourriture"/>
    <s v="Mission No4"/>
    <x v="1"/>
    <x v="1"/>
    <m/>
    <n v="3000"/>
    <n v="538672"/>
    <s v="I60"/>
    <x v="1"/>
    <s v="I60-r"/>
    <s v="OUI"/>
  </r>
  <r>
    <s v="Fevrier"/>
    <d v="2017-02-22T00:00:00"/>
    <s v="Local transport"/>
    <s v="Deplacement Maison-Bureau-Maison"/>
    <x v="2"/>
    <x v="2"/>
    <m/>
    <n v="1000"/>
    <n v="537672"/>
    <s v="FIDAR"/>
    <x v="1"/>
    <s v="FIDAR-r"/>
    <s v="OUI"/>
  </r>
  <r>
    <s v="Fevrier"/>
    <d v="2017-02-22T00:00:00"/>
    <s v="Local transport"/>
    <s v="Deplacement Maison-Bureau-Maison"/>
    <x v="2"/>
    <x v="2"/>
    <m/>
    <n v="1000"/>
    <n v="536672"/>
    <s v="DARIUS"/>
    <x v="1"/>
    <s v="DARIUS-r"/>
    <s v="OUI"/>
  </r>
  <r>
    <s v="Fevrier"/>
    <d v="2017-02-22T00:00:00"/>
    <s v="Local transport"/>
    <s v="Deplacement Maison-Bureau-Maison"/>
    <x v="2"/>
    <x v="2"/>
    <m/>
    <n v="1000"/>
    <n v="535672"/>
    <s v="NICOLE"/>
    <x v="1"/>
    <s v="NICOLE-r"/>
    <s v="OUI"/>
  </r>
  <r>
    <s v="Fevrier"/>
    <d v="2017-02-22T00:00:00"/>
    <s v="Local transport"/>
    <s v="Deplacement Maison-Bureau-Maison"/>
    <x v="2"/>
    <x v="1"/>
    <m/>
    <n v="1000"/>
    <n v="534672"/>
    <s v="I70"/>
    <x v="1"/>
    <s v="I70-r"/>
    <s v="OUI"/>
  </r>
  <r>
    <s v="Fevrier"/>
    <d v="2017-02-22T00:00:00"/>
    <s v="Local transport"/>
    <s v="Bureau-prison-bureau pour visite"/>
    <x v="13"/>
    <x v="2"/>
    <m/>
    <n v="1000"/>
    <n v="533672"/>
    <s v="DARIUS"/>
    <x v="1"/>
    <s v="DARIUS-r"/>
    <s v="OUI"/>
  </r>
  <r>
    <s v="Fevrier"/>
    <d v="2017-02-22T00:00:00"/>
    <s v="Droit de visite"/>
    <m/>
    <x v="13"/>
    <x v="2"/>
    <m/>
    <n v="1000"/>
    <n v="532672"/>
    <s v="DARIUS"/>
    <x v="1"/>
    <s v="DARIUS-r"/>
    <s v="OUI"/>
  </r>
  <r>
    <s v="Fevrier"/>
    <d v="2017-02-22T00:00:00"/>
    <s v="Local transport"/>
    <s v="Bureau-prison-bureau pour visite"/>
    <x v="13"/>
    <x v="2"/>
    <m/>
    <n v="1000"/>
    <n v="531672"/>
    <s v="FIDAR"/>
    <x v="1"/>
    <s v="FIDAR-r"/>
    <s v="OUI"/>
  </r>
  <r>
    <s v="Fevrier"/>
    <d v="2017-02-22T00:00:00"/>
    <s v="Droit de visite"/>
    <m/>
    <x v="13"/>
    <x v="2"/>
    <m/>
    <n v="1000"/>
    <n v="530672"/>
    <s v="FIDAR"/>
    <x v="1"/>
    <s v="FIDAR-r"/>
    <s v="OUI"/>
  </r>
  <r>
    <s v="Fevrier"/>
    <d v="2017-02-22T00:00:00"/>
    <s v="Local transport"/>
    <s v="Bureau-prison-bureau pour visite"/>
    <x v="13"/>
    <x v="2"/>
    <m/>
    <n v="1000"/>
    <n v="529672"/>
    <s v="NICOLE"/>
    <x v="1"/>
    <s v="NICOLE-r"/>
    <s v="OUI"/>
  </r>
  <r>
    <s v="Fevrier"/>
    <d v="2017-02-22T00:00:00"/>
    <s v="Droit de visite"/>
    <m/>
    <x v="13"/>
    <x v="2"/>
    <m/>
    <n v="1000"/>
    <n v="528672"/>
    <s v="NICOLE"/>
    <x v="1"/>
    <s v="NICOLE-r"/>
    <s v="OUI"/>
  </r>
  <r>
    <s v="Fevrier"/>
    <d v="2017-02-22T00:00:00"/>
    <s v="Local transport"/>
    <s v="Mission No9: Aller-Agoe zongo "/>
    <x v="2"/>
    <x v="1"/>
    <m/>
    <n v="700"/>
    <n v="527972"/>
    <s v="I48"/>
    <x v="1"/>
    <s v="I48-r"/>
    <s v="OUI"/>
  </r>
  <r>
    <s v="Fevrier"/>
    <d v="2017-02-22T00:00:00"/>
    <s v="Local transport"/>
    <s v="Mission No9: Agoe-zongo-Adidogome "/>
    <x v="2"/>
    <x v="1"/>
    <m/>
    <n v="1200"/>
    <n v="526772"/>
    <s v="I48"/>
    <x v="1"/>
    <s v="I48-r"/>
    <s v="OUI"/>
  </r>
  <r>
    <s v="Fevrier"/>
    <d v="2017-02-22T00:00:00"/>
    <s v="2xBoisson"/>
    <s v="Mission No9"/>
    <x v="6"/>
    <x v="1"/>
    <m/>
    <n v="1100"/>
    <n v="525672"/>
    <s v="I48"/>
    <x v="1"/>
    <s v="I48-r"/>
    <s v="OUI"/>
  </r>
  <r>
    <s v="Fevrier"/>
    <d v="2017-02-22T00:00:00"/>
    <s v="Local transport"/>
    <s v="Mission No9: Adidogome-bureau"/>
    <x v="2"/>
    <x v="1"/>
    <m/>
    <n v="500"/>
    <n v="525172"/>
    <s v="I48"/>
    <x v="1"/>
    <s v="I48-r"/>
    <s v="OUI"/>
  </r>
  <r>
    <s v="Fevrier"/>
    <d v="2017-02-22T00:00:00"/>
    <s v="Photocopie"/>
    <s v="Document de presentation de I70 x 5"/>
    <x v="7"/>
    <x v="1"/>
    <m/>
    <n v="50"/>
    <n v="525122"/>
    <s v="I70"/>
    <x v="1"/>
    <s v="I70-r"/>
    <s v="NON"/>
  </r>
  <r>
    <s v="Fevrier"/>
    <d v="2017-02-22T00:00:00"/>
    <s v="Telephone"/>
    <s v="2x 2000,1x 1000 ( carte de credit)"/>
    <x v="9"/>
    <x v="4"/>
    <m/>
    <n v="5000"/>
    <n v="520122"/>
    <s v="DAVID"/>
    <x v="1"/>
    <s v="DAVID-18"/>
    <s v="OUI"/>
  </r>
  <r>
    <s v="Fevrier"/>
    <d v="2017-02-22T00:00:00"/>
    <s v="1x Tampons"/>
    <s v="Tampons de EAGLE-Togo"/>
    <x v="7"/>
    <x v="4"/>
    <m/>
    <n v="18000"/>
    <n v="502122"/>
    <s v="DAVID"/>
    <x v="1"/>
    <s v="DAVID-19"/>
    <s v="OUI"/>
  </r>
  <r>
    <s v="Fevrier"/>
    <d v="2017-02-22T00:00:00"/>
    <s v="Impression "/>
    <s v="Attestation de retrait d'argent a la banque x 1 couleur"/>
    <x v="7"/>
    <x v="4"/>
    <m/>
    <n v="150"/>
    <n v="501972"/>
    <s v="DAVID"/>
    <x v="1"/>
    <s v="DAVID-r"/>
    <s v="NON"/>
  </r>
  <r>
    <s v="Fevrier"/>
    <d v="2017-02-22T00:00:00"/>
    <s v="Local transport"/>
    <s v="Aller boutique pour achat des cartes de recharges"/>
    <x v="2"/>
    <x v="4"/>
    <m/>
    <n v="300"/>
    <n v="501672"/>
    <s v="DAVID"/>
    <x v="1"/>
    <s v="DAVID-r"/>
    <s v="OUI"/>
  </r>
  <r>
    <s v="Fevrier"/>
    <d v="2017-02-22T00:00:00"/>
    <s v="Local transport"/>
    <s v="Boutique-Deckon pour prendre le tampons"/>
    <x v="2"/>
    <x v="4"/>
    <m/>
    <n v="700"/>
    <n v="500972"/>
    <s v="DAVID"/>
    <x v="1"/>
    <s v="DAVID-r"/>
    <s v="OUI"/>
  </r>
  <r>
    <s v="Fevrier"/>
    <d v="2017-02-22T00:00:00"/>
    <s v="Local transport"/>
    <s v="Deckon-Mr Okoumi pour signature et cachet"/>
    <x v="2"/>
    <x v="4"/>
    <m/>
    <n v="300"/>
    <n v="500672"/>
    <s v="DAVID"/>
    <x v="1"/>
    <s v="DAVID-r"/>
    <s v="OUI"/>
  </r>
  <r>
    <s v="Fevrier"/>
    <d v="2017-02-22T00:00:00"/>
    <s v="Local transport"/>
    <s v="Mr Okoumo-Ecobank "/>
    <x v="2"/>
    <x v="4"/>
    <m/>
    <n v="500"/>
    <n v="500172"/>
    <s v="DAVID"/>
    <x v="1"/>
    <s v="DAVID-r"/>
    <s v="OUI"/>
  </r>
  <r>
    <s v="Fevrier"/>
    <d v="2017-02-22T00:00:00"/>
    <s v="Local transport"/>
    <s v="Ecobank-Bureau"/>
    <x v="2"/>
    <x v="4"/>
    <m/>
    <n v="400"/>
    <n v="499772"/>
    <s v="DAVID"/>
    <x v="1"/>
    <s v="DAVID-r"/>
    <s v="OUI"/>
  </r>
  <r>
    <s v="Fevrier"/>
    <d v="2017-02-22T00:00:00"/>
    <s v="Location projecteur"/>
    <s v="2 jours"/>
    <x v="12"/>
    <x v="3"/>
    <m/>
    <n v="25000"/>
    <n v="474772"/>
    <s v="MENSAH"/>
    <x v="1"/>
    <s v="MENSAH-13"/>
    <s v="OUI"/>
  </r>
  <r>
    <s v="Fevrier"/>
    <d v="2017-02-22T00:00:00"/>
    <s v="Carburant moto"/>
    <s v="Pour deplacement de mensah"/>
    <x v="2"/>
    <x v="3"/>
    <m/>
    <n v="5000"/>
    <n v="469772"/>
    <s v="MENSAH"/>
    <x v="1"/>
    <s v="MENSAH-14"/>
    <s v="OUI"/>
  </r>
  <r>
    <s v="Fevrier"/>
    <d v="2017-02-22T00:00:00"/>
    <s v="Local transport"/>
    <s v="Us embassy -ministere de la securite"/>
    <x v="2"/>
    <x v="3"/>
    <m/>
    <n v="800"/>
    <n v="468972"/>
    <s v="OFIR"/>
    <x v="1"/>
    <s v="OFIR-r"/>
    <s v="OUI"/>
  </r>
  <r>
    <s v="Fevrier"/>
    <d v="2017-02-22T00:00:00"/>
    <s v="Nourriture"/>
    <s v="De Ofir a Lome"/>
    <x v="1"/>
    <x v="3"/>
    <m/>
    <n v="4000"/>
    <n v="464972"/>
    <s v="OFIR"/>
    <x v="1"/>
    <s v="OFIR-r"/>
    <s v="OUI"/>
  </r>
  <r>
    <s v="Fevrier"/>
    <d v="2017-02-23T00:00:00"/>
    <s v="Local transport"/>
    <s v="Mission No4: Deplacement interurbain au ghana"/>
    <x v="2"/>
    <x v="1"/>
    <m/>
    <n v="3000"/>
    <n v="461972"/>
    <s v="I60"/>
    <x v="1"/>
    <s v="I60-r"/>
    <s v="OUI"/>
  </r>
  <r>
    <s v="Fevrier"/>
    <d v="2017-02-23T00:00:00"/>
    <s v="3x Boisson"/>
    <s v="Mission No4: "/>
    <x v="6"/>
    <x v="1"/>
    <m/>
    <n v="3000"/>
    <n v="458972"/>
    <s v="I60"/>
    <x v="1"/>
    <s v="I60-r"/>
    <s v="OUI"/>
  </r>
  <r>
    <s v="Fevrier"/>
    <d v="2017-02-23T00:00:00"/>
    <s v="Nourriture"/>
    <s v="Mission No4"/>
    <x v="1"/>
    <x v="1"/>
    <m/>
    <n v="3000"/>
    <n v="455972"/>
    <s v="I60"/>
    <x v="1"/>
    <s v="I60-r"/>
    <s v="OUI"/>
  </r>
  <r>
    <s v="Fevrier"/>
    <d v="2017-02-23T00:00:00"/>
    <s v="Telephone"/>
    <s v="Mission No4"/>
    <x v="9"/>
    <x v="1"/>
    <m/>
    <n v="2000"/>
    <n v="453972"/>
    <s v="I60"/>
    <x v="1"/>
    <s v="I60-r"/>
    <s v="OUI"/>
  </r>
  <r>
    <s v="Fevrier"/>
    <d v="2017-02-23T00:00:00"/>
    <s v="Inter city"/>
    <s v="Mission No4:Accra-Lome"/>
    <x v="2"/>
    <x v="1"/>
    <m/>
    <n v="3500"/>
    <n v="450472"/>
    <s v="I60"/>
    <x v="1"/>
    <s v="I60-7"/>
    <s v="OUI"/>
  </r>
  <r>
    <s v="Fevrier"/>
    <d v="2017-02-23T00:00:00"/>
    <s v="Immigration"/>
    <s v="Mission No4"/>
    <x v="5"/>
    <x v="1"/>
    <m/>
    <n v="1500"/>
    <n v="448972"/>
    <s v="I60"/>
    <x v="1"/>
    <s v="I60-r"/>
    <s v="OUI"/>
  </r>
  <r>
    <s v="Fevrier"/>
    <d v="2017-02-23T00:00:00"/>
    <s v="Local transport"/>
    <s v="Mission No4: Aflao-maison"/>
    <x v="2"/>
    <x v="1"/>
    <m/>
    <n v="1500"/>
    <n v="447472"/>
    <s v="I60"/>
    <x v="1"/>
    <s v="I60-r"/>
    <s v="OUI"/>
  </r>
  <r>
    <s v="Fevrier"/>
    <d v="2017-02-23T00:00:00"/>
    <s v="Local transport"/>
    <s v="Deplacement Maison-Bureau-Maison"/>
    <x v="2"/>
    <x v="2"/>
    <m/>
    <n v="1000"/>
    <n v="446472"/>
    <s v="FIDAR"/>
    <x v="1"/>
    <s v="FIDAR-r"/>
    <s v="OUI"/>
  </r>
  <r>
    <s v="Fevrier"/>
    <d v="2017-02-23T00:00:00"/>
    <s v="Local transport"/>
    <s v="Deplacement Maison-Bureau-Maison"/>
    <x v="2"/>
    <x v="2"/>
    <m/>
    <n v="1000"/>
    <n v="445472"/>
    <s v="DARIUS"/>
    <x v="1"/>
    <s v="DARIUS-r"/>
    <s v="OUI"/>
  </r>
  <r>
    <s v="Fevrier"/>
    <d v="2017-02-23T00:00:00"/>
    <s v="Local transport"/>
    <s v="Deplacement Maison-Bureau-Maison"/>
    <x v="2"/>
    <x v="2"/>
    <m/>
    <n v="1000"/>
    <n v="444472"/>
    <s v="NICOLE"/>
    <x v="1"/>
    <s v="NICOLE-r"/>
    <s v="OUI"/>
  </r>
  <r>
    <s v="Fevrier"/>
    <d v="2017-02-23T00:00:00"/>
    <s v="Local transport"/>
    <s v="Deplacement Maison-Bureau-Maison"/>
    <x v="2"/>
    <x v="1"/>
    <m/>
    <n v="1000"/>
    <n v="443472"/>
    <s v="I70"/>
    <x v="1"/>
    <s v="I70-r"/>
    <s v="OUI"/>
  </r>
  <r>
    <s v="Fevrier"/>
    <d v="2017-02-23T00:00:00"/>
    <s v="1x Grand paquet de sucre"/>
    <s v="Alimentation de la cuisine"/>
    <x v="7"/>
    <x v="4"/>
    <m/>
    <n v="1100"/>
    <n v="442372"/>
    <s v="I48"/>
    <x v="1"/>
    <s v="I48-6"/>
    <s v="OUI"/>
  </r>
  <r>
    <s v="Fevrier"/>
    <d v="2017-02-23T00:00:00"/>
    <s v="Entre de fond ecobank"/>
    <m/>
    <x v="0"/>
    <x v="0"/>
    <n v="2000000"/>
    <m/>
    <n v="2442372"/>
    <m/>
    <x v="1"/>
    <m/>
    <s v="OUI"/>
  </r>
  <r>
    <s v="Fevrier"/>
    <d v="2017-02-23T00:00:00"/>
    <s v="Local transport"/>
    <s v="aeroport"/>
    <x v="2"/>
    <x v="3"/>
    <m/>
    <n v="700"/>
    <n v="2441672"/>
    <s v="OFIR"/>
    <x v="1"/>
    <s v="OFIR-r"/>
    <s v="OUI"/>
  </r>
  <r>
    <s v="Fevrier"/>
    <d v="2017-02-23T00:00:00"/>
    <s v="Nourriture"/>
    <s v="De Ofir a Lome"/>
    <x v="1"/>
    <x v="3"/>
    <m/>
    <n v="2600"/>
    <n v="2439072"/>
    <s v="OFIR"/>
    <x v="1"/>
    <s v="OFIR-r"/>
    <s v="OUI"/>
  </r>
  <r>
    <s v="Fevrier"/>
    <d v="2017-02-23T00:00:00"/>
    <s v="Local transport"/>
    <s v="Mission No10: Aller-grand marche"/>
    <x v="2"/>
    <x v="1"/>
    <m/>
    <n v="1000"/>
    <n v="2438072"/>
    <s v="I48"/>
    <x v="1"/>
    <s v="I48-"/>
    <s v="OUI"/>
  </r>
  <r>
    <s v="Fevrier"/>
    <d v="2017-02-23T00:00:00"/>
    <s v="Local transport"/>
    <s v="Mission No10: grand marche-Akodesewa"/>
    <x v="2"/>
    <x v="1"/>
    <m/>
    <n v="500"/>
    <n v="2437572"/>
    <s v="I48"/>
    <x v="1"/>
    <s v="I48-"/>
    <s v="OUI"/>
  </r>
  <r>
    <s v="Fevrier"/>
    <d v="2017-02-23T00:00:00"/>
    <s v="Local transport"/>
    <s v="Mission No10: Akodesewa-adakpame"/>
    <x v="2"/>
    <x v="1"/>
    <m/>
    <n v="500"/>
    <n v="2437072"/>
    <s v="I48"/>
    <x v="1"/>
    <s v="I48-"/>
    <s v="OUI"/>
  </r>
  <r>
    <s v="Fevrier"/>
    <d v="2017-02-23T00:00:00"/>
    <s v="Local transport"/>
    <s v="Mission No10: adakpame-bureau"/>
    <x v="2"/>
    <x v="1"/>
    <m/>
    <n v="1200"/>
    <n v="2435872"/>
    <s v="I48"/>
    <x v="1"/>
    <s v="I48-"/>
    <s v="OUI"/>
  </r>
  <r>
    <s v="Fevrier"/>
    <d v="2017-02-23T00:00:00"/>
    <s v="2xBoisson"/>
    <s v="Mission No10"/>
    <x v="6"/>
    <x v="1"/>
    <m/>
    <n v="1100"/>
    <n v="2434772"/>
    <s v="I48"/>
    <x v="1"/>
    <s v="I48-"/>
    <s v="OUI"/>
  </r>
  <r>
    <s v="Fevrier"/>
    <d v="2017-02-23T00:00:00"/>
    <s v="Local transport"/>
    <s v="Mission No10:Aller-port"/>
    <x v="2"/>
    <x v="1"/>
    <m/>
    <n v="1200"/>
    <n v="2433572"/>
    <s v="I26"/>
    <x v="1"/>
    <s v="I26-r"/>
    <s v="OUI"/>
  </r>
  <r>
    <s v="Fevrier"/>
    <d v="2017-02-23T00:00:00"/>
    <s v="Local transport"/>
    <s v="Mission No10: port-togonime"/>
    <x v="2"/>
    <x v="1"/>
    <m/>
    <n v="800"/>
    <n v="2432772"/>
    <s v="I26"/>
    <x v="1"/>
    <s v="I26-r"/>
    <s v="OUI"/>
  </r>
  <r>
    <s v="Fevrier"/>
    <d v="2017-02-23T00:00:00"/>
    <s v="Local transport"/>
    <s v="Mission No10:Togonime-bureau"/>
    <x v="2"/>
    <x v="1"/>
    <m/>
    <n v="600"/>
    <n v="2432172"/>
    <s v="I26"/>
    <x v="1"/>
    <s v="I26-r"/>
    <s v="OUI"/>
  </r>
  <r>
    <s v="Fevrier"/>
    <d v="2017-02-23T00:00:00"/>
    <s v="2xBoisson"/>
    <s v="Mission No10"/>
    <x v="6"/>
    <x v="1"/>
    <m/>
    <n v="1100"/>
    <n v="2431072"/>
    <s v="I26"/>
    <x v="1"/>
    <s v="I26-r"/>
    <s v="OUI"/>
  </r>
  <r>
    <s v="Fevrier"/>
    <d v="2017-02-23T00:00:00"/>
    <s v="2xPure water"/>
    <s v="Alimentation de la cuisine"/>
    <x v="7"/>
    <x v="4"/>
    <m/>
    <n v="800"/>
    <n v="2430272"/>
    <s v="DAVID"/>
    <x v="1"/>
    <s v="DAVID-20"/>
    <s v="OUI"/>
  </r>
  <r>
    <s v="Fevrier"/>
    <d v="2017-02-23T00:00:00"/>
    <s v="1x Lait peak en poudre"/>
    <s v="Alimentation de la cuisine"/>
    <x v="7"/>
    <x v="4"/>
    <m/>
    <n v="2500"/>
    <n v="2427772"/>
    <s v="DAVID"/>
    <x v="1"/>
    <s v="DAVID-20"/>
    <s v="OUI"/>
  </r>
  <r>
    <s v="Fevrier"/>
    <d v="2017-02-23T00:00:00"/>
    <s v="4x Lipton yelow"/>
    <s v="Alimentation de la cuisine"/>
    <x v="7"/>
    <x v="4"/>
    <m/>
    <n v="2200"/>
    <n v="2425572"/>
    <s v="DAVID"/>
    <x v="1"/>
    <s v="DAVID-20"/>
    <s v="OUI"/>
  </r>
  <r>
    <s v="Fevrier"/>
    <d v="2017-02-23T00:00:00"/>
    <s v="1x Jago milo boite"/>
    <s v="Alimentation de la cuisine"/>
    <x v="7"/>
    <x v="4"/>
    <m/>
    <n v="1200"/>
    <n v="2424372"/>
    <s v="DAVID"/>
    <x v="1"/>
    <s v="DAVID-20"/>
    <s v="OUI"/>
  </r>
  <r>
    <s v="Fevrier"/>
    <d v="2017-02-23T00:00:00"/>
    <s v="1x Nescafe 400 g"/>
    <s v="Alimentation de la cuisine"/>
    <x v="7"/>
    <x v="4"/>
    <m/>
    <n v="3000"/>
    <n v="2421372"/>
    <s v="DAVID"/>
    <x v="1"/>
    <s v="DAVID-20"/>
    <s v="OUI"/>
  </r>
  <r>
    <s v="Fevrier"/>
    <d v="2017-02-23T00:00:00"/>
    <s v="9x biscuit bistela"/>
    <s v="Alimentation de la cuisine"/>
    <x v="7"/>
    <x v="4"/>
    <m/>
    <n v="2200"/>
    <n v="2419172"/>
    <s v="DAVID"/>
    <x v="1"/>
    <s v="DAVID-20"/>
    <s v="OUI"/>
  </r>
  <r>
    <s v="Fevrier"/>
    <d v="2017-02-23T00:00:00"/>
    <s v="Local transport"/>
    <s v="Aller retour Ecobank pour retrait d'argent"/>
    <x v="2"/>
    <x v="3"/>
    <m/>
    <n v="600"/>
    <n v="2418572"/>
    <s v="RENS"/>
    <x v="1"/>
    <s v="RENS-r"/>
    <s v="OUI"/>
  </r>
  <r>
    <s v="Fevrier"/>
    <d v="2017-02-23T00:00:00"/>
    <s v="Impression"/>
    <s v="Nouveau code penale pour les juristes x 248"/>
    <x v="7"/>
    <x v="2"/>
    <m/>
    <n v="6200"/>
    <n v="2412372"/>
    <s v="MENSAH"/>
    <x v="1"/>
    <s v="MENSAH-16"/>
    <s v="OUI"/>
  </r>
  <r>
    <s v="Fevrier"/>
    <d v="2017-02-23T00:00:00"/>
    <s v="Local transport"/>
    <s v="Mission No10: Aller retour grand plateau"/>
    <x v="2"/>
    <x v="1"/>
    <m/>
    <n v="800"/>
    <n v="2411572"/>
    <s v="I48"/>
    <x v="1"/>
    <s v="I48-"/>
    <s v="OUI"/>
  </r>
  <r>
    <s v="Fevrier"/>
    <d v="2017-02-23T00:00:00"/>
    <s v="1x Boisson"/>
    <s v="Mission No10"/>
    <x v="6"/>
    <x v="1"/>
    <m/>
    <n v="500"/>
    <n v="2411072"/>
    <s v="I48"/>
    <x v="1"/>
    <s v="I48-"/>
    <s v="OUI"/>
  </r>
  <r>
    <s v="Fevrier"/>
    <d v="2017-02-24T00:00:00"/>
    <s v="Local transport"/>
    <s v="Deplacement Maison-Bureau-Maison"/>
    <x v="2"/>
    <x v="2"/>
    <m/>
    <n v="1000"/>
    <n v="2410072"/>
    <s v="FIDAR"/>
    <x v="1"/>
    <s v="FIDAR-r"/>
    <s v="OUI"/>
  </r>
  <r>
    <s v="Fevrier"/>
    <d v="2017-02-24T00:00:00"/>
    <s v="Local transport"/>
    <s v="Deplacement Maison-Bureau-Maison"/>
    <x v="2"/>
    <x v="2"/>
    <m/>
    <n v="1000"/>
    <n v="2409072"/>
    <s v="DARIUS"/>
    <x v="1"/>
    <s v="DARIUS-r"/>
    <s v="OUI"/>
  </r>
  <r>
    <s v="Fevrier"/>
    <d v="2017-02-24T00:00:00"/>
    <s v="Local transport"/>
    <s v="Deplacement Maison-Bureau-Maison"/>
    <x v="2"/>
    <x v="2"/>
    <m/>
    <n v="1000"/>
    <n v="2408072"/>
    <s v="NICOLE"/>
    <x v="1"/>
    <s v="NICOLE-r"/>
    <s v="OUI"/>
  </r>
  <r>
    <s v="Fevrier"/>
    <d v="2017-02-24T00:00:00"/>
    <s v="Local transport"/>
    <s v="Deplacement Maison-Bureau-Maison"/>
    <x v="2"/>
    <x v="1"/>
    <m/>
    <n v="1000"/>
    <n v="2407072"/>
    <s v="I70"/>
    <x v="1"/>
    <s v="I70-r"/>
    <s v="OUI"/>
  </r>
  <r>
    <s v="Fevrier"/>
    <d v="2017-02-24T00:00:00"/>
    <s v="Inter city"/>
    <s v="Mission No1: Lome-Notse"/>
    <x v="2"/>
    <x v="1"/>
    <m/>
    <n v="1500"/>
    <n v="2405572"/>
    <s v="I33"/>
    <x v="1"/>
    <s v="I33-r"/>
    <s v="OUI"/>
  </r>
  <r>
    <s v="Fevrier"/>
    <d v="2017-02-24T00:00:00"/>
    <s v="Hebergement"/>
    <s v="Mission No1: 1x nuite"/>
    <x v="1"/>
    <x v="1"/>
    <m/>
    <n v="5000"/>
    <n v="2400572"/>
    <s v="I33"/>
    <x v="1"/>
    <s v="I33-r"/>
    <s v="OUI"/>
  </r>
  <r>
    <s v="Fevrier"/>
    <d v="2017-02-24T00:00:00"/>
    <s v="Local transport"/>
    <s v="Mission No1: Notse-Notse 1"/>
    <x v="2"/>
    <x v="1"/>
    <m/>
    <n v="1100"/>
    <n v="2399472"/>
    <s v="I33"/>
    <x v="1"/>
    <s v="I33-r"/>
    <s v="OUI"/>
  </r>
  <r>
    <s v="Fevrier"/>
    <d v="2017-02-24T00:00:00"/>
    <s v="Nourriture"/>
    <s v="Mission No1"/>
    <x v="1"/>
    <x v="1"/>
    <m/>
    <n v="3000"/>
    <n v="2396472"/>
    <s v="I33"/>
    <x v="1"/>
    <s v="I33-r"/>
    <s v="OUI"/>
  </r>
  <r>
    <s v="Fevrier"/>
    <d v="2017-02-24T00:00:00"/>
    <s v="Local transport"/>
    <s v="Aller retour scda"/>
    <x v="2"/>
    <x v="4"/>
    <m/>
    <n v="200"/>
    <n v="2396272"/>
    <s v="DAVID"/>
    <x v="1"/>
    <s v="DAVID-r"/>
    <s v="OUI"/>
  </r>
  <r>
    <s v="Fevrier"/>
    <d v="2017-02-24T00:00:00"/>
    <s v="Local transport"/>
    <s v="Mission No11: Aller-Kegue"/>
    <x v="2"/>
    <x v="1"/>
    <m/>
    <n v="600"/>
    <n v="2395672"/>
    <s v="I48"/>
    <x v="1"/>
    <s v="I48-r"/>
    <s v="OUI"/>
  </r>
  <r>
    <s v="Fevrier"/>
    <d v="2017-02-24T00:00:00"/>
    <s v="Local transport"/>
    <s v="Mission No11: Kegue-Agoe zongo"/>
    <x v="2"/>
    <x v="1"/>
    <m/>
    <n v="400"/>
    <n v="2395272"/>
    <s v="I48"/>
    <x v="1"/>
    <s v="I48-r"/>
    <s v="OUI"/>
  </r>
  <r>
    <s v="Fevrier"/>
    <d v="2017-02-24T00:00:00"/>
    <s v="Local transport"/>
    <s v="Mission No11: Agoe zongo-bureau"/>
    <x v="2"/>
    <x v="1"/>
    <m/>
    <n v="700"/>
    <n v="2394572"/>
    <s v="I48"/>
    <x v="1"/>
    <s v="I48-r"/>
    <s v="OUI"/>
  </r>
  <r>
    <s v="Fevrier"/>
    <d v="2017-02-24T00:00:00"/>
    <s v="2xBoisson"/>
    <s v="Mission No11"/>
    <x v="6"/>
    <x v="1"/>
    <m/>
    <n v="1100"/>
    <n v="2393472"/>
    <s v="I48"/>
    <x v="1"/>
    <s v="I48-r"/>
    <s v="OUI"/>
  </r>
  <r>
    <s v="Fevrier"/>
    <d v="2017-02-24T00:00:00"/>
    <s v="Local transport"/>
    <s v="Mission No11: Aller-nucafu"/>
    <x v="2"/>
    <x v="1"/>
    <m/>
    <n v="500"/>
    <n v="2392972"/>
    <s v="I26"/>
    <x v="1"/>
    <s v="I26-r"/>
    <s v="OUI"/>
  </r>
  <r>
    <s v="Fevrier"/>
    <d v="2017-02-24T00:00:00"/>
    <s v="Local transport"/>
    <s v="Mission No11: nucafu-kpota"/>
    <x v="2"/>
    <x v="1"/>
    <m/>
    <n v="300"/>
    <n v="2392672"/>
    <s v="I26"/>
    <x v="1"/>
    <s v="I26-r"/>
    <s v="OUI"/>
  </r>
  <r>
    <s v="Fevrier"/>
    <d v="2017-02-24T00:00:00"/>
    <s v="Local transport"/>
    <s v="Mission No11: kpota-bureau"/>
    <x v="2"/>
    <x v="1"/>
    <m/>
    <n v="700"/>
    <n v="2391972"/>
    <s v="I26"/>
    <x v="1"/>
    <s v="I26-r"/>
    <s v="OUI"/>
  </r>
  <r>
    <s v="Fevrier"/>
    <d v="2017-02-24T00:00:00"/>
    <s v="2xBoisson"/>
    <s v="Mission No11"/>
    <x v="6"/>
    <x v="1"/>
    <m/>
    <n v="1100"/>
    <n v="2390872"/>
    <s v="I26"/>
    <x v="1"/>
    <s v="I26-r"/>
    <s v="OUI"/>
  </r>
  <r>
    <s v="Fevrier"/>
    <d v="2017-02-24T00:00:00"/>
    <s v="Telephone"/>
    <s v="10x 1000, 10x 2000, 2x 4500"/>
    <x v="9"/>
    <x v="4"/>
    <m/>
    <n v="39000"/>
    <n v="2351872"/>
    <s v="DAVID"/>
    <x v="1"/>
    <s v="DAVID-21"/>
    <s v="OUI"/>
  </r>
  <r>
    <s v="Fevrier"/>
    <d v="2017-02-24T00:00:00"/>
    <s v="Local transport"/>
    <s v="Aller retour Gta pour acheter les cartes"/>
    <x v="2"/>
    <x v="4"/>
    <m/>
    <n v="400"/>
    <n v="2351472"/>
    <s v="DAVID"/>
    <x v="1"/>
    <s v="DAVID-r"/>
    <s v="OUI"/>
  </r>
  <r>
    <s v="Fevrier"/>
    <d v="2017-02-24T00:00:00"/>
    <s v="Avance sur salaire "/>
    <s v="Avance sur salaire moi de fevrier pour David"/>
    <x v="8"/>
    <x v="4"/>
    <m/>
    <n v="60000"/>
    <n v="2291472"/>
    <s v="DAVID"/>
    <x v="2"/>
    <s v="DAVID-r"/>
    <s v="OUI"/>
  </r>
  <r>
    <s v="Fevrier"/>
    <d v="2017-02-25T00:00:00"/>
    <s v="Hebergement"/>
    <s v="Mission No1: 1x nuite"/>
    <x v="1"/>
    <x v="1"/>
    <m/>
    <n v="5000"/>
    <n v="2286472"/>
    <s v="I33"/>
    <x v="1"/>
    <s v="I33-r"/>
    <s v="OUI"/>
  </r>
  <r>
    <s v="Fevrier"/>
    <d v="2017-02-25T00:00:00"/>
    <s v="Local transport"/>
    <s v="Mission No1: Notse, Alati-Adja"/>
    <x v="2"/>
    <x v="1"/>
    <m/>
    <n v="3800"/>
    <n v="2282672"/>
    <s v="I33"/>
    <x v="1"/>
    <s v="I33-r"/>
    <s v="OUI"/>
  </r>
  <r>
    <s v="Fevrier"/>
    <d v="2017-02-25T00:00:00"/>
    <s v="Nourriture"/>
    <s v="Mission No1"/>
    <x v="1"/>
    <x v="1"/>
    <m/>
    <n v="3000"/>
    <n v="2279672"/>
    <s v="I33"/>
    <x v="1"/>
    <s v="I33-r"/>
    <s v="OUI"/>
  </r>
  <r>
    <s v="Fevrier"/>
    <d v="2017-02-25T00:00:00"/>
    <s v="Boisson x3"/>
    <s v="Mission No1"/>
    <x v="6"/>
    <x v="1"/>
    <m/>
    <n v="1500"/>
    <n v="2278172"/>
    <s v="I33"/>
    <x v="1"/>
    <s v="I33-r"/>
    <s v="OUI"/>
  </r>
  <r>
    <s v="Fevrier"/>
    <d v="2017-02-25T00:00:00"/>
    <s v="Local transport"/>
    <s v="Akodessewa"/>
    <x v="2"/>
    <x v="1"/>
    <m/>
    <n v="1000"/>
    <n v="2277172"/>
    <s v="I48"/>
    <x v="1"/>
    <s v="I48-r"/>
    <s v="OUI"/>
  </r>
  <r>
    <s v="Fevrier"/>
    <d v="2017-02-25T00:00:00"/>
    <s v="Local transport"/>
    <s v="Akodessewa-maison"/>
    <x v="2"/>
    <x v="1"/>
    <m/>
    <n v="1000"/>
    <n v="2276172"/>
    <s v="I48"/>
    <x v="1"/>
    <s v="I48-r"/>
    <s v="OUI"/>
  </r>
  <r>
    <s v="Fevrier"/>
    <d v="2017-02-25T00:00:00"/>
    <s v="1x Boisson"/>
    <m/>
    <x v="6"/>
    <x v="1"/>
    <m/>
    <n v="600"/>
    <n v="2275572"/>
    <s v="I48"/>
    <x v="1"/>
    <s v="I48-r"/>
    <s v="OUI"/>
  </r>
  <r>
    <s v="Fevrier"/>
    <d v="2017-02-26T00:00:00"/>
    <s v="Hebergement"/>
    <s v="Mission No1: 1x nuite"/>
    <x v="1"/>
    <x v="1"/>
    <m/>
    <n v="5000"/>
    <n v="2270572"/>
    <s v="I33"/>
    <x v="1"/>
    <s v="I33-r"/>
    <s v="OUI"/>
  </r>
  <r>
    <s v="Fevrier"/>
    <d v="2017-02-26T00:00:00"/>
    <s v="Local transport"/>
    <s v="Mission No1: Notse-Kosrassi, Adja"/>
    <x v="2"/>
    <x v="1"/>
    <m/>
    <n v="5000"/>
    <n v="2265572"/>
    <s v="I33"/>
    <x v="1"/>
    <s v="I33-r"/>
    <s v="OUI"/>
  </r>
  <r>
    <s v="Fevrier"/>
    <d v="2017-02-26T00:00:00"/>
    <s v="Nourriture"/>
    <s v="Mission No1"/>
    <x v="1"/>
    <x v="1"/>
    <m/>
    <n v="3000"/>
    <n v="2262572"/>
    <s v="I33"/>
    <x v="1"/>
    <s v="I33-r"/>
    <s v="OUI"/>
  </r>
  <r>
    <s v="Fevrier"/>
    <d v="2017-02-27T00:00:00"/>
    <s v="Local transport"/>
    <s v="Mission No1: Notse, Tegbe, Kpota"/>
    <x v="2"/>
    <x v="1"/>
    <m/>
    <n v="2000"/>
    <n v="2260572"/>
    <s v="I33"/>
    <x v="1"/>
    <s v="I33-r"/>
    <s v="OUI"/>
  </r>
  <r>
    <s v="Fevrier"/>
    <d v="2017-02-27T00:00:00"/>
    <s v="Nourriture"/>
    <s v="Mission No1"/>
    <x v="1"/>
    <x v="1"/>
    <m/>
    <n v="3000"/>
    <n v="2257572"/>
    <s v="I33"/>
    <x v="1"/>
    <s v="I33-r"/>
    <s v="OUI"/>
  </r>
  <r>
    <s v="Fevrier"/>
    <d v="2017-02-27T00:00:00"/>
    <s v="Boisson x3"/>
    <s v="Mission No1"/>
    <x v="6"/>
    <x v="1"/>
    <m/>
    <n v="1500"/>
    <n v="2256072"/>
    <s v="I33"/>
    <x v="1"/>
    <s v="I33-r"/>
    <s v="OUI"/>
  </r>
  <r>
    <s v="Fevrier"/>
    <d v="2017-02-27T00:00:00"/>
    <s v="Inter city"/>
    <s v="Mission No1: Notse-Lome"/>
    <x v="2"/>
    <x v="1"/>
    <m/>
    <n v="1500"/>
    <n v="2254572"/>
    <s v="I33"/>
    <x v="1"/>
    <s v="I33-r"/>
    <s v="OUI"/>
  </r>
  <r>
    <s v="Fevrier"/>
    <d v="2017-02-27T00:00:00"/>
    <s v="Carburant moto"/>
    <s v="Pour deplacement de mensah"/>
    <x v="2"/>
    <x v="3"/>
    <m/>
    <n v="5000"/>
    <n v="2249572"/>
    <s v="MENSAH"/>
    <x v="1"/>
    <s v="MENSAH-17"/>
    <s v="OUI"/>
  </r>
  <r>
    <s v="Fevrier"/>
    <d v="2017-02-27T00:00:00"/>
    <s v="Huile a moteur x 1"/>
    <s v="Pour moto mensah "/>
    <x v="2"/>
    <x v="3"/>
    <m/>
    <n v="2000"/>
    <n v="2247572"/>
    <s v="MENSAH"/>
    <x v="1"/>
    <s v="MENSAH-17"/>
    <s v="OUI"/>
  </r>
  <r>
    <s v="Fevrier"/>
    <d v="2017-02-27T00:00:00"/>
    <s v="Local transport"/>
    <s v="Mission No12: Aller - Akodesewa"/>
    <x v="2"/>
    <x v="1"/>
    <m/>
    <n v="1000"/>
    <n v="2246572"/>
    <s v="I48"/>
    <x v="1"/>
    <s v="I48-r"/>
    <s v="OUI"/>
  </r>
  <r>
    <s v="Fevrier"/>
    <d v="2017-02-27T00:00:00"/>
    <s v="Local transport"/>
    <s v="Mission No12:Akodesewa -Aeroport"/>
    <x v="2"/>
    <x v="1"/>
    <m/>
    <n v="300"/>
    <n v="2246272"/>
    <s v="I48"/>
    <x v="1"/>
    <s v="I48-r"/>
    <s v="OUI"/>
  </r>
  <r>
    <s v="Fevrier"/>
    <d v="2017-02-27T00:00:00"/>
    <s v="Local transport"/>
    <s v="Mission No12: Aeroport-Agoe plantation"/>
    <x v="2"/>
    <x v="1"/>
    <m/>
    <n v="600"/>
    <n v="2245672"/>
    <s v="I48"/>
    <x v="1"/>
    <s v="I48-r"/>
    <s v="OUI"/>
  </r>
  <r>
    <s v="Fevrier"/>
    <d v="2017-02-27T00:00:00"/>
    <s v="Local transport"/>
    <s v="Mission No12: Agoe plantation-Bureau"/>
    <x v="2"/>
    <x v="1"/>
    <m/>
    <n v="600"/>
    <n v="2245072"/>
    <s v="I48"/>
    <x v="1"/>
    <s v="I48-r"/>
    <s v="OUI"/>
  </r>
  <r>
    <s v="Fevrier"/>
    <d v="2017-02-27T00:00:00"/>
    <s v="2x Boisson"/>
    <s v="Mission No12"/>
    <x v="6"/>
    <x v="1"/>
    <m/>
    <n v="1100"/>
    <n v="2243972"/>
    <s v="I48"/>
    <x v="1"/>
    <s v="I48-r"/>
    <s v="OUI"/>
  </r>
  <r>
    <s v="Fevrier"/>
    <d v="2017-02-27T00:00:00"/>
    <s v="Local transport"/>
    <s v="Mission No12: Aller-aflao"/>
    <x v="2"/>
    <x v="1"/>
    <m/>
    <n v="700"/>
    <n v="2243272"/>
    <s v="I26"/>
    <x v="1"/>
    <s v="I26-r"/>
    <s v="OUI"/>
  </r>
  <r>
    <s v="Fevrier"/>
    <d v="2017-02-27T00:00:00"/>
    <s v="Local transport"/>
    <s v="Mission No12: Aflao-port"/>
    <x v="2"/>
    <x v="1"/>
    <m/>
    <n v="1000"/>
    <n v="2242272"/>
    <s v="I26"/>
    <x v="1"/>
    <s v="I26-r"/>
    <s v="OUI"/>
  </r>
  <r>
    <s v="Fevrier"/>
    <d v="2017-02-27T00:00:00"/>
    <s v="Local transport"/>
    <s v="Mission No12: port-bureau"/>
    <x v="2"/>
    <x v="1"/>
    <m/>
    <n v="1000"/>
    <n v="2241272"/>
    <s v="I26"/>
    <x v="1"/>
    <s v="I26-r"/>
    <s v="OUI"/>
  </r>
  <r>
    <s v="Fevrier"/>
    <d v="2017-02-27T00:00:00"/>
    <s v="2xBoisson"/>
    <s v="Mission No12"/>
    <x v="6"/>
    <x v="1"/>
    <m/>
    <n v="1100"/>
    <n v="2240172"/>
    <s v="I26"/>
    <x v="1"/>
    <s v="I26-r"/>
    <s v="OUI"/>
  </r>
  <r>
    <s v="Fevrier"/>
    <d v="2017-02-27T00:00:00"/>
    <s v="Reluire"/>
    <s v="x 1 du code penal"/>
    <x v="7"/>
    <x v="2"/>
    <m/>
    <n v="600"/>
    <n v="2239572"/>
    <s v="MENSAH"/>
    <x v="1"/>
    <s v="MENSAH-16"/>
    <s v="OUI"/>
  </r>
  <r>
    <s v="Fevrier"/>
    <d v="2017-02-27T00:00:00"/>
    <s v="Lit"/>
    <s v="x2 "/>
    <x v="7"/>
    <x v="3"/>
    <m/>
    <n v="100000"/>
    <n v="2139572"/>
    <s v="RENS"/>
    <x v="1"/>
    <s v="RENS-30"/>
    <s v="OUI"/>
  </r>
  <r>
    <s v="Fevrier"/>
    <d v="2017-02-27T00:00:00"/>
    <s v="Local transport"/>
    <s v="moto taxi pour transporte les lits"/>
    <x v="2"/>
    <x v="3"/>
    <m/>
    <n v="2000"/>
    <n v="2137572"/>
    <s v="RENS"/>
    <x v="1"/>
    <s v="RENS-30"/>
    <s v="OUI"/>
  </r>
  <r>
    <s v="Fevrier"/>
    <d v="2017-02-27T00:00:00"/>
    <s v="Local transport"/>
    <s v="Deplacement Maison-Bureau-Maison"/>
    <x v="2"/>
    <x v="2"/>
    <m/>
    <n v="1000"/>
    <n v="2136572"/>
    <s v="DARIUS"/>
    <x v="1"/>
    <s v="DARIUS-r"/>
    <s v="OUI"/>
  </r>
  <r>
    <s v="Fevrier"/>
    <d v="2017-02-27T00:00:00"/>
    <s v="Local transport"/>
    <s v="Deplacement Maison-Bureau-Maison"/>
    <x v="2"/>
    <x v="2"/>
    <m/>
    <n v="1000"/>
    <n v="2135572"/>
    <s v="FIDAR"/>
    <x v="1"/>
    <s v="FIDAR-r"/>
    <s v="OUI"/>
  </r>
  <r>
    <s v="Fevrier"/>
    <d v="2017-02-27T00:00:00"/>
    <s v="Local transport"/>
    <s v="Deplacement Maison-Bureau-Maison"/>
    <x v="2"/>
    <x v="2"/>
    <m/>
    <n v="1000"/>
    <n v="2134572"/>
    <s v="NICOLE"/>
    <x v="1"/>
    <s v="NICOLE-r"/>
    <s v="OUI"/>
  </r>
  <r>
    <s v="Fevrier"/>
    <d v="2017-02-27T00:00:00"/>
    <s v="Local transport"/>
    <s v="Deplacement Maison-Bureau-Maison"/>
    <x v="2"/>
    <x v="1"/>
    <m/>
    <n v="1000"/>
    <n v="2133572"/>
    <s v="I70"/>
    <x v="1"/>
    <s v="I70-r"/>
    <s v="OUI"/>
  </r>
  <r>
    <s v="Fevrier"/>
    <d v="2017-02-28T00:00:00"/>
    <s v="Local transport"/>
    <s v="Deplacement Maison-Bureau-Maison"/>
    <x v="2"/>
    <x v="2"/>
    <m/>
    <n v="1000"/>
    <n v="2132572"/>
    <s v="DARIUS"/>
    <x v="1"/>
    <s v="DARIUS-r"/>
    <s v="OUI"/>
  </r>
  <r>
    <s v="Fevrier"/>
    <d v="2017-02-28T00:00:00"/>
    <s v="Local transport"/>
    <s v="Deplacement Maison-Bureau-Maison"/>
    <x v="2"/>
    <x v="2"/>
    <m/>
    <n v="1000"/>
    <n v="2131572"/>
    <s v="FIDAR"/>
    <x v="1"/>
    <s v="FIDAR-r"/>
    <s v="OUI"/>
  </r>
  <r>
    <s v="Fevrier"/>
    <d v="2017-02-28T00:00:00"/>
    <s v="Local transport"/>
    <s v="Deplacement Maison-Bureau-Maison"/>
    <x v="2"/>
    <x v="2"/>
    <m/>
    <n v="1000"/>
    <n v="2130572"/>
    <s v="NICOLE"/>
    <x v="1"/>
    <s v="NICOLE-r"/>
    <s v="OUI"/>
  </r>
  <r>
    <s v="Fevrier"/>
    <d v="2017-02-28T00:00:00"/>
    <s v="Local transport"/>
    <s v="Deplacement Maison-Bureau-Maison"/>
    <x v="2"/>
    <x v="1"/>
    <m/>
    <n v="1000"/>
    <n v="2129572"/>
    <s v="I70"/>
    <x v="1"/>
    <s v="I70-r"/>
    <s v="OUI"/>
  </r>
  <r>
    <s v="Fevrier"/>
    <d v="2017-02-28T00:00:00"/>
    <s v="Local transport"/>
    <s v="Aller -retour Ecobank pour retrait de chequier"/>
    <x v="2"/>
    <x v="4"/>
    <m/>
    <n v="600"/>
    <n v="2128972"/>
    <s v="DAVID"/>
    <x v="1"/>
    <s v="DAVID-r"/>
    <s v="OUI"/>
  </r>
  <r>
    <s v="Fevrier"/>
    <d v="2017-02-28T00:00:00"/>
    <s v="Local transport"/>
    <s v="Mission No13: Aller-Sarakawa"/>
    <x v="2"/>
    <x v="1"/>
    <m/>
    <n v="1200"/>
    <n v="2127772"/>
    <s v="I48"/>
    <x v="1"/>
    <s v="I48-r"/>
    <s v="OUI"/>
  </r>
  <r>
    <s v="Fevrier"/>
    <d v="2017-02-28T00:00:00"/>
    <s v="Local transport"/>
    <s v="Mission No13: Sarakawa-Grand marche"/>
    <x v="2"/>
    <x v="1"/>
    <m/>
    <n v="300"/>
    <n v="2127472"/>
    <s v="I48"/>
    <x v="1"/>
    <s v="I48-r"/>
    <s v="OUI"/>
  </r>
  <r>
    <s v="Fevrier"/>
    <d v="2017-02-28T00:00:00"/>
    <s v="Local transport"/>
    <s v="Mission No13: Grand marche-Adidogome"/>
    <x v="2"/>
    <x v="1"/>
    <m/>
    <n v="1000"/>
    <n v="2126472"/>
    <s v="I48"/>
    <x v="1"/>
    <s v="I48-r"/>
    <s v="OUI"/>
  </r>
  <r>
    <s v="Fevrier"/>
    <d v="2017-02-28T00:00:00"/>
    <s v="Local transport"/>
    <s v="Mission No13: Adidogome -bureau"/>
    <x v="2"/>
    <x v="1"/>
    <m/>
    <n v="500"/>
    <n v="2125972"/>
    <s v="I48"/>
    <x v="1"/>
    <s v="I48-r"/>
    <s v="OUI"/>
  </r>
  <r>
    <s v="Fevrier"/>
    <d v="2017-02-28T00:00:00"/>
    <s v="2x Boisson"/>
    <s v="Mission No13"/>
    <x v="6"/>
    <x v="1"/>
    <m/>
    <n v="1100"/>
    <n v="2124872"/>
    <s v="I48"/>
    <x v="1"/>
    <s v="I48-r"/>
    <s v="OUI"/>
  </r>
  <r>
    <s v="Fevrier"/>
    <d v="2017-02-28T00:00:00"/>
    <s v="Local transport"/>
    <s v="Mission No13:Aller Kpota cimetiere"/>
    <x v="2"/>
    <x v="1"/>
    <m/>
    <n v="800"/>
    <n v="2124072"/>
    <s v="I26"/>
    <x v="1"/>
    <s v="I26-r"/>
    <s v="OUI"/>
  </r>
  <r>
    <s v="Fevrier"/>
    <d v="2017-02-28T00:00:00"/>
    <s v="Locla transport"/>
    <s v="Mission No13:Kpota cimetiere-ebe lagune"/>
    <x v="2"/>
    <x v="1"/>
    <m/>
    <n v="300"/>
    <n v="2123772"/>
    <s v="I26"/>
    <x v="1"/>
    <s v="I26-r"/>
    <s v="OUI"/>
  </r>
  <r>
    <s v="Fevrier"/>
    <d v="2017-02-28T00:00:00"/>
    <s v="Local transport"/>
    <s v="Mission No13:Ebe lagune-place bonke"/>
    <x v="2"/>
    <x v="1"/>
    <m/>
    <n v="500"/>
    <n v="2123272"/>
    <s v="I26"/>
    <x v="1"/>
    <s v="I26-r"/>
    <s v="OUI"/>
  </r>
  <r>
    <s v="Fevrier"/>
    <d v="2017-02-28T00:00:00"/>
    <s v="Locla transport"/>
    <s v="Mission No13:Place bonke-bureau"/>
    <x v="2"/>
    <x v="1"/>
    <m/>
    <n v="400"/>
    <n v="2122872"/>
    <s v="I26"/>
    <x v="1"/>
    <s v="I26-r"/>
    <s v="OUI"/>
  </r>
  <r>
    <s v="Fevrier"/>
    <d v="2017-02-28T00:00:00"/>
    <s v="2xBoisson"/>
    <s v="Mission No13"/>
    <x v="6"/>
    <x v="1"/>
    <m/>
    <n v="1100"/>
    <n v="2121772"/>
    <s v="I26"/>
    <x v="1"/>
    <s v="I26-r"/>
    <s v="OUI"/>
  </r>
  <r>
    <s v="Fevrier"/>
    <d v="2017-02-28T00:00:00"/>
    <s v="Impression"/>
    <s v="x3"/>
    <x v="7"/>
    <x v="4"/>
    <m/>
    <n v="150"/>
    <n v="2121622"/>
    <s v="DAVID"/>
    <x v="1"/>
    <s v="DAVID-r"/>
    <s v="NON"/>
  </r>
  <r>
    <s v="Fevrier"/>
    <d v="2017-02-28T00:00:00"/>
    <s v="Impression "/>
    <s v="x1 couleur"/>
    <x v="7"/>
    <x v="4"/>
    <m/>
    <n v="100"/>
    <n v="2121522"/>
    <s v="DAVID"/>
    <x v="1"/>
    <s v="DAVID-r"/>
    <s v="NON"/>
  </r>
  <r>
    <s v="Fevrier"/>
    <d v="2017-02-28T00:00:00"/>
    <s v="Work compensation"/>
    <s v="Mensah: Remuneration de Fevrier"/>
    <x v="8"/>
    <x v="3"/>
    <m/>
    <n v="340000"/>
    <n v="1781522"/>
    <s v="RENS"/>
    <x v="2"/>
    <s v="RENS-31"/>
    <s v="OUI"/>
  </r>
  <r>
    <s v="Fevrier"/>
    <d v="2017-02-28T00:00:00"/>
    <s v="Work compensation"/>
    <s v="I60: Remuneration de Fevrier"/>
    <x v="8"/>
    <x v="1"/>
    <m/>
    <n v="200000"/>
    <n v="1581522"/>
    <s v="RENS"/>
    <x v="2"/>
    <s v="RENS-31"/>
    <s v="OUI"/>
  </r>
  <r>
    <s v="Fevrier"/>
    <d v="2017-02-28T00:00:00"/>
    <s v="Work compensation"/>
    <s v="I26: Remuneration de Fevrier"/>
    <x v="8"/>
    <x v="1"/>
    <m/>
    <n v="130000"/>
    <n v="1451522"/>
    <s v="RENS"/>
    <x v="2"/>
    <s v="RENS-31"/>
    <s v="OUI"/>
  </r>
  <r>
    <s v="Fevrier"/>
    <d v="2017-02-28T00:00:00"/>
    <s v="Work compensation"/>
    <s v="I48: Remuneration de Fevrier"/>
    <x v="8"/>
    <x v="1"/>
    <m/>
    <n v="150000"/>
    <n v="1301522"/>
    <s v="RENS"/>
    <x v="2"/>
    <s v="RENS-31"/>
    <s v="OUI"/>
  </r>
  <r>
    <s v="Fevrier"/>
    <d v="2017-02-28T00:00:00"/>
    <s v="Work compensation"/>
    <s v="BAKENOU: Remuneraion"/>
    <x v="8"/>
    <x v="3"/>
    <m/>
    <n v="150000"/>
    <n v="1151522"/>
    <s v="RENS"/>
    <x v="2"/>
    <s v="RENS-31"/>
    <s v="OUI"/>
  </r>
  <r>
    <s v="Fevrier"/>
    <d v="2017-02-28T00:00:00"/>
    <s v="Work compensation"/>
    <s v="David: Remuneration de Fevrier"/>
    <x v="8"/>
    <x v="4"/>
    <m/>
    <n v="50000"/>
    <n v="1101522"/>
    <s v="RENS"/>
    <x v="2"/>
    <s v="RENS-31"/>
    <s v="OUI"/>
  </r>
  <r>
    <m/>
    <m/>
    <m/>
    <m/>
    <x v="0"/>
    <x v="0"/>
    <m/>
    <m/>
    <m/>
    <m/>
    <x v="0"/>
    <m/>
    <m/>
  </r>
  <r>
    <m/>
    <m/>
    <m/>
    <m/>
    <x v="0"/>
    <x v="0"/>
    <m/>
    <m/>
    <m/>
    <m/>
    <x v="0"/>
    <m/>
    <m/>
  </r>
  <r>
    <m/>
    <m/>
    <m/>
    <m/>
    <x v="0"/>
    <x v="0"/>
    <m/>
    <m/>
    <m/>
    <m/>
    <x v="0"/>
    <m/>
    <m/>
  </r>
  <r>
    <m/>
    <m/>
    <m/>
    <m/>
    <x v="0"/>
    <x v="0"/>
    <m/>
    <m/>
    <m/>
    <m/>
    <x v="0"/>
    <m/>
    <m/>
  </r>
  <r>
    <m/>
    <m/>
    <m/>
    <m/>
    <x v="0"/>
    <x v="0"/>
    <m/>
    <m/>
    <m/>
    <m/>
    <x v="0"/>
    <m/>
    <m/>
  </r>
  <r>
    <m/>
    <m/>
    <m/>
    <m/>
    <x v="0"/>
    <x v="0"/>
    <m/>
    <m/>
    <m/>
    <m/>
    <x v="0"/>
    <m/>
    <m/>
  </r>
  <r>
    <m/>
    <m/>
    <m/>
    <m/>
    <x v="0"/>
    <x v="0"/>
    <m/>
    <m/>
    <m/>
    <m/>
    <x v="0"/>
    <m/>
    <m/>
  </r>
  <r>
    <m/>
    <m/>
    <m/>
    <m/>
    <x v="0"/>
    <x v="0"/>
    <m/>
    <m/>
    <m/>
    <m/>
    <x v="0"/>
    <m/>
    <m/>
  </r>
  <r>
    <m/>
    <m/>
    <m/>
    <s v="TOTAL"/>
    <x v="0"/>
    <x v="0"/>
    <n v="6512532"/>
    <n v="5411010"/>
    <n v="1101522"/>
    <m/>
    <x v="0"/>
    <m/>
    <m/>
  </r>
  <r>
    <m/>
    <m/>
    <m/>
    <m/>
    <x v="0"/>
    <x v="0"/>
    <m/>
    <m/>
    <m/>
    <m/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O14" firstHeaderRow="1" firstDataRow="2" firstDataCol="1"/>
  <pivotFields count="13">
    <pivotField showAll="0"/>
    <pivotField showAll="0"/>
    <pivotField showAll="0"/>
    <pivotField showAll="0"/>
    <pivotField axis="axisCol" showAll="0">
      <items count="15">
        <item x="11"/>
        <item x="10"/>
        <item x="3"/>
        <item x="4"/>
        <item x="13"/>
        <item x="7"/>
        <item x="8"/>
        <item x="12"/>
        <item x="9"/>
        <item x="2"/>
        <item x="5"/>
        <item x="1"/>
        <item x="6"/>
        <item h="1" x="0"/>
        <item t="default"/>
      </items>
    </pivotField>
    <pivotField axis="axisRow" showAll="0">
      <items count="8">
        <item x="1"/>
        <item x="2"/>
        <item x="3"/>
        <item x="4"/>
        <item x="0"/>
        <item m="1" x="6"/>
        <item m="1" x="5"/>
        <item t="default"/>
      </items>
    </pivotField>
    <pivotField showAll="0"/>
    <pivotField dataField="1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</pivotFields>
  <rowFields count="2">
    <field x="10"/>
    <field x="5"/>
  </rowFields>
  <rowItems count="10"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2"/>
    </i>
    <i r="1">
      <x v="3"/>
    </i>
    <i t="grand">
      <x/>
    </i>
  </rowItems>
  <colFields count="1">
    <field x="4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um of Montant dépensé" fld="7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17" firstHeaderRow="1" firstDataRow="1" firstDataCol="1"/>
  <pivotFields count="13"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axis="axisRow" showAll="0">
      <items count="18">
        <item m="1" x="16"/>
        <item m="1" x="15"/>
        <item x="3"/>
        <item x="10"/>
        <item x="1"/>
        <item x="2"/>
        <item x="6"/>
        <item x="13"/>
        <item x="7"/>
        <item x="9"/>
        <item x="11"/>
        <item x="8"/>
        <item x="4"/>
        <item x="12"/>
        <item x="5"/>
        <item h="1" x="0"/>
        <item h="1" m="1" x="14"/>
        <item t="default"/>
      </items>
    </pivotField>
    <pivotField showAll="0"/>
    <pivotField showAll="0"/>
    <pivotField showAll="0"/>
  </pivotFields>
  <rowFields count="1">
    <field x="9"/>
  </rowFields>
  <rowItems count="14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Sum of Montant dépensé" fld="7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85"/>
  <sheetViews>
    <sheetView tabSelected="1" topLeftCell="D556" zoomScale="70" zoomScaleNormal="70" workbookViewId="0">
      <selection activeCell="M586" sqref="M586"/>
    </sheetView>
  </sheetViews>
  <sheetFormatPr baseColWidth="10" defaultColWidth="9.140625" defaultRowHeight="5.65" customHeight="1"/>
  <cols>
    <col min="1" max="1" width="13.28515625" style="84" customWidth="1"/>
    <col min="2" max="2" width="18.7109375" style="120" customWidth="1"/>
    <col min="3" max="3" width="49.85546875" style="1" customWidth="1"/>
    <col min="4" max="4" width="85.7109375" style="18" customWidth="1"/>
    <col min="5" max="5" width="22.28515625" style="18" customWidth="1"/>
    <col min="6" max="6" width="18.28515625" style="18" customWidth="1"/>
    <col min="7" max="7" width="17" style="27" customWidth="1"/>
    <col min="8" max="8" width="15.42578125" style="79" customWidth="1"/>
    <col min="9" max="9" width="16.85546875" style="68" customWidth="1"/>
    <col min="10" max="10" width="14.140625" style="18" customWidth="1"/>
    <col min="11" max="11" width="16.85546875" style="18" customWidth="1"/>
    <col min="12" max="12" width="16.28515625" style="18" customWidth="1"/>
    <col min="13" max="13" width="17.140625" style="14" customWidth="1"/>
    <col min="14" max="16384" width="9.140625" style="1"/>
  </cols>
  <sheetData>
    <row r="1" spans="1:14" ht="31.5">
      <c r="A1" s="82" t="s">
        <v>359</v>
      </c>
      <c r="B1" s="112" t="s">
        <v>0</v>
      </c>
      <c r="C1" s="2" t="s">
        <v>1</v>
      </c>
      <c r="D1" s="75" t="s">
        <v>96</v>
      </c>
      <c r="E1" s="80" t="s">
        <v>2</v>
      </c>
      <c r="F1" s="75" t="s">
        <v>3</v>
      </c>
      <c r="G1" s="20" t="s">
        <v>4</v>
      </c>
      <c r="H1" s="77" t="s">
        <v>5</v>
      </c>
      <c r="I1" s="65" t="s">
        <v>6</v>
      </c>
      <c r="J1" s="75" t="s">
        <v>7</v>
      </c>
      <c r="K1" s="75" t="s">
        <v>8</v>
      </c>
      <c r="L1" s="69" t="s">
        <v>9</v>
      </c>
      <c r="M1" s="11" t="s">
        <v>10</v>
      </c>
    </row>
    <row r="2" spans="1:14" s="88" customFormat="1" ht="15.75">
      <c r="A2" s="30" t="s">
        <v>360</v>
      </c>
      <c r="B2" s="113">
        <v>42767</v>
      </c>
      <c r="C2" s="85" t="s">
        <v>6</v>
      </c>
      <c r="D2" s="86"/>
      <c r="E2" s="89"/>
      <c r="F2" s="85"/>
      <c r="G2" s="87">
        <v>272542</v>
      </c>
      <c r="H2" s="90"/>
      <c r="I2" s="91">
        <f>G2-H2</f>
        <v>272542</v>
      </c>
      <c r="J2" s="85"/>
      <c r="K2" s="86"/>
      <c r="L2" s="92"/>
      <c r="M2" s="93" t="s">
        <v>15</v>
      </c>
    </row>
    <row r="3" spans="1:14" s="94" customFormat="1" ht="15.75" customHeight="1">
      <c r="A3" s="62" t="s">
        <v>360</v>
      </c>
      <c r="B3" s="114">
        <v>42767</v>
      </c>
      <c r="C3" s="95" t="s">
        <v>156</v>
      </c>
      <c r="D3" s="95" t="s">
        <v>667</v>
      </c>
      <c r="E3" s="28" t="s">
        <v>196</v>
      </c>
      <c r="F3" s="28" t="s">
        <v>12</v>
      </c>
      <c r="G3" s="19"/>
      <c r="H3" s="10">
        <v>10000</v>
      </c>
      <c r="I3" s="10">
        <f t="shared" ref="I3:I66" si="0">I2+G3-H3</f>
        <v>262542</v>
      </c>
      <c r="J3" s="73" t="s">
        <v>78</v>
      </c>
      <c r="K3" s="28" t="s">
        <v>663</v>
      </c>
      <c r="L3" s="70" t="s">
        <v>79</v>
      </c>
      <c r="M3" s="5" t="s">
        <v>15</v>
      </c>
    </row>
    <row r="4" spans="1:14" s="94" customFormat="1" ht="15.75" customHeight="1">
      <c r="A4" s="62" t="s">
        <v>360</v>
      </c>
      <c r="B4" s="114">
        <v>42767</v>
      </c>
      <c r="C4" s="95" t="s">
        <v>80</v>
      </c>
      <c r="D4" s="95"/>
      <c r="E4" s="28" t="s">
        <v>11</v>
      </c>
      <c r="F4" s="28" t="s">
        <v>12</v>
      </c>
      <c r="G4" s="19"/>
      <c r="H4" s="10">
        <v>2000</v>
      </c>
      <c r="I4" s="10">
        <f t="shared" si="0"/>
        <v>260542</v>
      </c>
      <c r="J4" s="73" t="s">
        <v>78</v>
      </c>
      <c r="K4" s="28" t="s">
        <v>663</v>
      </c>
      <c r="L4" s="70" t="s">
        <v>79</v>
      </c>
      <c r="M4" s="5" t="s">
        <v>15</v>
      </c>
    </row>
    <row r="5" spans="1:14" s="94" customFormat="1" ht="15.75" customHeight="1">
      <c r="A5" s="62" t="s">
        <v>360</v>
      </c>
      <c r="B5" s="114">
        <v>42767</v>
      </c>
      <c r="C5" s="95" t="s">
        <v>99</v>
      </c>
      <c r="D5" s="95" t="s">
        <v>108</v>
      </c>
      <c r="E5" s="28" t="s">
        <v>11</v>
      </c>
      <c r="F5" s="28" t="s">
        <v>72</v>
      </c>
      <c r="G5" s="123"/>
      <c r="H5" s="66">
        <v>500</v>
      </c>
      <c r="I5" s="10">
        <f t="shared" si="0"/>
        <v>260042</v>
      </c>
      <c r="J5" s="73" t="s">
        <v>194</v>
      </c>
      <c r="K5" s="28" t="s">
        <v>663</v>
      </c>
      <c r="L5" s="70" t="s">
        <v>650</v>
      </c>
      <c r="M5" s="5" t="s">
        <v>15</v>
      </c>
    </row>
    <row r="6" spans="1:14" s="94" customFormat="1" ht="15.75" customHeight="1">
      <c r="A6" s="62" t="s">
        <v>360</v>
      </c>
      <c r="B6" s="114">
        <v>42767</v>
      </c>
      <c r="C6" s="95" t="s">
        <v>99</v>
      </c>
      <c r="D6" s="95" t="s">
        <v>108</v>
      </c>
      <c r="E6" s="28" t="s">
        <v>11</v>
      </c>
      <c r="F6" s="28" t="s">
        <v>72</v>
      </c>
      <c r="G6" s="123"/>
      <c r="H6" s="66">
        <v>1000</v>
      </c>
      <c r="I6" s="10">
        <f t="shared" si="0"/>
        <v>259042</v>
      </c>
      <c r="J6" s="73" t="s">
        <v>73</v>
      </c>
      <c r="K6" s="28" t="s">
        <v>663</v>
      </c>
      <c r="L6" s="70" t="s">
        <v>198</v>
      </c>
      <c r="M6" s="5" t="s">
        <v>15</v>
      </c>
    </row>
    <row r="7" spans="1:14" s="94" customFormat="1" ht="15.75" customHeight="1">
      <c r="A7" s="62" t="s">
        <v>360</v>
      </c>
      <c r="B7" s="114">
        <v>42767</v>
      </c>
      <c r="C7" s="95" t="s">
        <v>99</v>
      </c>
      <c r="D7" s="95" t="s">
        <v>108</v>
      </c>
      <c r="E7" s="28" t="s">
        <v>11</v>
      </c>
      <c r="F7" s="28" t="s">
        <v>72</v>
      </c>
      <c r="G7" s="123"/>
      <c r="H7" s="66">
        <v>1000</v>
      </c>
      <c r="I7" s="10">
        <f t="shared" si="0"/>
        <v>258042</v>
      </c>
      <c r="J7" s="73" t="s">
        <v>93</v>
      </c>
      <c r="K7" s="28" t="s">
        <v>663</v>
      </c>
      <c r="L7" s="70" t="s">
        <v>94</v>
      </c>
      <c r="M7" s="5" t="s">
        <v>15</v>
      </c>
    </row>
    <row r="8" spans="1:14" s="94" customFormat="1" ht="15.75" customHeight="1">
      <c r="A8" s="62" t="s">
        <v>360</v>
      </c>
      <c r="B8" s="115">
        <v>42767</v>
      </c>
      <c r="C8" s="76" t="s">
        <v>227</v>
      </c>
      <c r="D8" s="76" t="s">
        <v>661</v>
      </c>
      <c r="E8" s="28" t="s">
        <v>21</v>
      </c>
      <c r="F8" s="28" t="s">
        <v>22</v>
      </c>
      <c r="G8" s="22"/>
      <c r="H8" s="10">
        <v>60500</v>
      </c>
      <c r="I8" s="10">
        <f t="shared" si="0"/>
        <v>197542</v>
      </c>
      <c r="J8" s="28" t="s">
        <v>23</v>
      </c>
      <c r="K8" s="28" t="s">
        <v>663</v>
      </c>
      <c r="L8" s="70" t="s">
        <v>24</v>
      </c>
      <c r="M8" s="5" t="s">
        <v>15</v>
      </c>
    </row>
    <row r="9" spans="1:14" s="94" customFormat="1" ht="15.75" customHeight="1">
      <c r="A9" s="62" t="s">
        <v>360</v>
      </c>
      <c r="B9" s="115">
        <v>42767</v>
      </c>
      <c r="C9" s="28" t="s">
        <v>25</v>
      </c>
      <c r="D9" s="28" t="s">
        <v>97</v>
      </c>
      <c r="E9" s="28" t="s">
        <v>26</v>
      </c>
      <c r="F9" s="28" t="s">
        <v>22</v>
      </c>
      <c r="G9" s="22"/>
      <c r="H9" s="10">
        <v>48380</v>
      </c>
      <c r="I9" s="10">
        <f t="shared" si="0"/>
        <v>149162</v>
      </c>
      <c r="J9" s="28" t="s">
        <v>23</v>
      </c>
      <c r="K9" s="28" t="s">
        <v>663</v>
      </c>
      <c r="L9" s="70" t="s">
        <v>27</v>
      </c>
      <c r="M9" s="5" t="s">
        <v>15</v>
      </c>
    </row>
    <row r="10" spans="1:14" s="94" customFormat="1" ht="15.75">
      <c r="A10" s="62" t="s">
        <v>360</v>
      </c>
      <c r="B10" s="115">
        <v>42767</v>
      </c>
      <c r="C10" s="62" t="s">
        <v>80</v>
      </c>
      <c r="D10" s="28" t="s">
        <v>662</v>
      </c>
      <c r="E10" s="28" t="s">
        <v>11</v>
      </c>
      <c r="F10" s="28" t="s">
        <v>22</v>
      </c>
      <c r="G10" s="22"/>
      <c r="H10" s="10">
        <v>1600</v>
      </c>
      <c r="I10" s="10">
        <f t="shared" si="0"/>
        <v>147562</v>
      </c>
      <c r="J10" s="28" t="s">
        <v>23</v>
      </c>
      <c r="K10" s="28" t="s">
        <v>663</v>
      </c>
      <c r="L10" s="70" t="s">
        <v>28</v>
      </c>
      <c r="M10" s="5" t="s">
        <v>15</v>
      </c>
    </row>
    <row r="11" spans="1:14" s="94" customFormat="1" ht="15.75">
      <c r="A11" s="62" t="s">
        <v>360</v>
      </c>
      <c r="B11" s="115">
        <v>42767</v>
      </c>
      <c r="C11" s="28" t="s">
        <v>647</v>
      </c>
      <c r="D11" s="28" t="s">
        <v>594</v>
      </c>
      <c r="E11" s="28" t="s">
        <v>26</v>
      </c>
      <c r="F11" s="28" t="s">
        <v>22</v>
      </c>
      <c r="G11" s="22"/>
      <c r="H11" s="10">
        <v>40620</v>
      </c>
      <c r="I11" s="10">
        <f t="shared" si="0"/>
        <v>106942</v>
      </c>
      <c r="J11" s="28" t="s">
        <v>23</v>
      </c>
      <c r="K11" s="28" t="s">
        <v>663</v>
      </c>
      <c r="L11" s="70" t="s">
        <v>28</v>
      </c>
      <c r="M11" s="5" t="s">
        <v>15</v>
      </c>
    </row>
    <row r="12" spans="1:14" s="94" customFormat="1" ht="15.75">
      <c r="A12" s="62" t="s">
        <v>360</v>
      </c>
      <c r="B12" s="115">
        <v>42767</v>
      </c>
      <c r="C12" s="28" t="s">
        <v>80</v>
      </c>
      <c r="D12" s="28" t="s">
        <v>231</v>
      </c>
      <c r="E12" s="28" t="s">
        <v>11</v>
      </c>
      <c r="F12" s="28" t="s">
        <v>22</v>
      </c>
      <c r="G12" s="22"/>
      <c r="H12" s="10">
        <v>300</v>
      </c>
      <c r="I12" s="10">
        <f t="shared" si="0"/>
        <v>106642</v>
      </c>
      <c r="J12" s="28" t="s">
        <v>23</v>
      </c>
      <c r="K12" s="28" t="s">
        <v>663</v>
      </c>
      <c r="L12" s="70" t="s">
        <v>28</v>
      </c>
      <c r="M12" s="5" t="s">
        <v>15</v>
      </c>
    </row>
    <row r="13" spans="1:14" s="94" customFormat="1" ht="15.75">
      <c r="A13" s="62" t="s">
        <v>360</v>
      </c>
      <c r="B13" s="115">
        <v>42767</v>
      </c>
      <c r="C13" s="28" t="s">
        <v>413</v>
      </c>
      <c r="D13" s="28" t="s">
        <v>414</v>
      </c>
      <c r="E13" s="28" t="s">
        <v>44</v>
      </c>
      <c r="F13" s="28" t="s">
        <v>22</v>
      </c>
      <c r="G13" s="22"/>
      <c r="H13" s="10">
        <v>20000</v>
      </c>
      <c r="I13" s="10">
        <f t="shared" si="0"/>
        <v>86642</v>
      </c>
      <c r="J13" s="28" t="s">
        <v>23</v>
      </c>
      <c r="K13" s="28" t="s">
        <v>663</v>
      </c>
      <c r="L13" s="70" t="s">
        <v>30</v>
      </c>
      <c r="M13" s="5" t="s">
        <v>15</v>
      </c>
    </row>
    <row r="14" spans="1:14" s="9" customFormat="1" ht="15.75">
      <c r="A14" s="62" t="s">
        <v>360</v>
      </c>
      <c r="B14" s="116">
        <v>42767</v>
      </c>
      <c r="C14" s="95" t="s">
        <v>98</v>
      </c>
      <c r="D14" s="95" t="s">
        <v>417</v>
      </c>
      <c r="E14" s="28" t="s">
        <v>11</v>
      </c>
      <c r="F14" s="28" t="s">
        <v>12</v>
      </c>
      <c r="G14" s="22"/>
      <c r="H14" s="10">
        <v>1200</v>
      </c>
      <c r="I14" s="10">
        <f t="shared" si="0"/>
        <v>85442</v>
      </c>
      <c r="J14" s="73" t="s">
        <v>82</v>
      </c>
      <c r="K14" s="28" t="s">
        <v>663</v>
      </c>
      <c r="L14" s="70" t="s">
        <v>590</v>
      </c>
      <c r="M14" s="5" t="s">
        <v>15</v>
      </c>
      <c r="N14" s="97"/>
    </row>
    <row r="15" spans="1:14" s="9" customFormat="1" ht="17.25" customHeight="1">
      <c r="A15" s="62" t="s">
        <v>360</v>
      </c>
      <c r="B15" s="117">
        <v>42767</v>
      </c>
      <c r="C15" s="95" t="s">
        <v>98</v>
      </c>
      <c r="D15" s="95" t="s">
        <v>418</v>
      </c>
      <c r="E15" s="28" t="s">
        <v>11</v>
      </c>
      <c r="F15" s="28" t="s">
        <v>12</v>
      </c>
      <c r="G15" s="22"/>
      <c r="H15" s="10">
        <v>700</v>
      </c>
      <c r="I15" s="10">
        <f t="shared" si="0"/>
        <v>84742</v>
      </c>
      <c r="J15" s="73" t="s">
        <v>82</v>
      </c>
      <c r="K15" s="28" t="s">
        <v>663</v>
      </c>
      <c r="L15" s="70" t="s">
        <v>590</v>
      </c>
      <c r="M15" s="5" t="s">
        <v>15</v>
      </c>
      <c r="N15" s="97"/>
    </row>
    <row r="16" spans="1:14" s="9" customFormat="1" ht="18" customHeight="1">
      <c r="A16" s="62" t="s">
        <v>360</v>
      </c>
      <c r="B16" s="116">
        <v>42767</v>
      </c>
      <c r="C16" s="124" t="s">
        <v>98</v>
      </c>
      <c r="D16" s="95" t="s">
        <v>419</v>
      </c>
      <c r="E16" s="28" t="s">
        <v>11</v>
      </c>
      <c r="F16" s="28" t="s">
        <v>12</v>
      </c>
      <c r="G16" s="22"/>
      <c r="H16" s="10">
        <v>1000</v>
      </c>
      <c r="I16" s="10">
        <f t="shared" si="0"/>
        <v>83742</v>
      </c>
      <c r="J16" s="73" t="s">
        <v>82</v>
      </c>
      <c r="K16" s="28" t="s">
        <v>663</v>
      </c>
      <c r="L16" s="70" t="s">
        <v>590</v>
      </c>
      <c r="M16" s="5" t="s">
        <v>15</v>
      </c>
      <c r="N16" s="97"/>
    </row>
    <row r="17" spans="1:14" s="9" customFormat="1" ht="15.75">
      <c r="A17" s="62" t="s">
        <v>360</v>
      </c>
      <c r="B17" s="117">
        <v>42767</v>
      </c>
      <c r="C17" s="95" t="s">
        <v>16</v>
      </c>
      <c r="D17" s="95" t="s">
        <v>337</v>
      </c>
      <c r="E17" s="28" t="s">
        <v>197</v>
      </c>
      <c r="F17" s="28" t="s">
        <v>12</v>
      </c>
      <c r="G17" s="22"/>
      <c r="H17" s="10">
        <v>1100</v>
      </c>
      <c r="I17" s="10">
        <f t="shared" si="0"/>
        <v>82642</v>
      </c>
      <c r="J17" s="73" t="s">
        <v>82</v>
      </c>
      <c r="K17" s="28" t="s">
        <v>663</v>
      </c>
      <c r="L17" s="70" t="s">
        <v>83</v>
      </c>
      <c r="M17" s="5" t="s">
        <v>15</v>
      </c>
      <c r="N17" s="97"/>
    </row>
    <row r="18" spans="1:14" s="9" customFormat="1" ht="16.5" customHeight="1">
      <c r="A18" s="62" t="s">
        <v>360</v>
      </c>
      <c r="B18" s="117">
        <v>42767</v>
      </c>
      <c r="C18" s="95" t="s">
        <v>99</v>
      </c>
      <c r="D18" s="95" t="s">
        <v>462</v>
      </c>
      <c r="E18" s="28" t="s">
        <v>11</v>
      </c>
      <c r="F18" s="28" t="s">
        <v>12</v>
      </c>
      <c r="G18" s="22"/>
      <c r="H18" s="10">
        <v>700</v>
      </c>
      <c r="I18" s="10">
        <f t="shared" si="0"/>
        <v>81942</v>
      </c>
      <c r="J18" s="73" t="s">
        <v>84</v>
      </c>
      <c r="K18" s="28" t="s">
        <v>663</v>
      </c>
      <c r="L18" s="70" t="s">
        <v>85</v>
      </c>
      <c r="M18" s="5" t="s">
        <v>15</v>
      </c>
    </row>
    <row r="19" spans="1:14" s="9" customFormat="1" ht="16.5" customHeight="1">
      <c r="A19" s="62" t="s">
        <v>360</v>
      </c>
      <c r="B19" s="117">
        <v>42767</v>
      </c>
      <c r="C19" s="95" t="s">
        <v>99</v>
      </c>
      <c r="D19" s="95" t="s">
        <v>463</v>
      </c>
      <c r="E19" s="28" t="s">
        <v>11</v>
      </c>
      <c r="F19" s="28" t="s">
        <v>12</v>
      </c>
      <c r="G19" s="22"/>
      <c r="H19" s="10">
        <v>500</v>
      </c>
      <c r="I19" s="10">
        <f t="shared" si="0"/>
        <v>81442</v>
      </c>
      <c r="J19" s="73" t="s">
        <v>84</v>
      </c>
      <c r="K19" s="28" t="s">
        <v>663</v>
      </c>
      <c r="L19" s="70" t="s">
        <v>85</v>
      </c>
      <c r="M19" s="5" t="s">
        <v>15</v>
      </c>
    </row>
    <row r="20" spans="1:14" s="9" customFormat="1" ht="15.75">
      <c r="A20" s="62" t="s">
        <v>360</v>
      </c>
      <c r="B20" s="117">
        <v>42767</v>
      </c>
      <c r="C20" s="95" t="s">
        <v>99</v>
      </c>
      <c r="D20" s="95" t="s">
        <v>464</v>
      </c>
      <c r="E20" s="28" t="s">
        <v>11</v>
      </c>
      <c r="F20" s="28" t="s">
        <v>12</v>
      </c>
      <c r="G20" s="22"/>
      <c r="H20" s="10">
        <v>1200</v>
      </c>
      <c r="I20" s="10">
        <f t="shared" si="0"/>
        <v>80242</v>
      </c>
      <c r="J20" s="73" t="s">
        <v>84</v>
      </c>
      <c r="K20" s="28" t="s">
        <v>663</v>
      </c>
      <c r="L20" s="70" t="s">
        <v>85</v>
      </c>
      <c r="M20" s="5" t="s">
        <v>15</v>
      </c>
    </row>
    <row r="21" spans="1:14" s="9" customFormat="1" ht="15.75">
      <c r="A21" s="62" t="s">
        <v>360</v>
      </c>
      <c r="B21" s="117">
        <v>42767</v>
      </c>
      <c r="C21" s="95" t="s">
        <v>366</v>
      </c>
      <c r="D21" s="95" t="s">
        <v>371</v>
      </c>
      <c r="E21" s="28" t="s">
        <v>18</v>
      </c>
      <c r="F21" s="28" t="s">
        <v>19</v>
      </c>
      <c r="G21" s="22"/>
      <c r="H21" s="10">
        <v>8025</v>
      </c>
      <c r="I21" s="10">
        <f t="shared" si="0"/>
        <v>72217</v>
      </c>
      <c r="J21" s="73" t="s">
        <v>86</v>
      </c>
      <c r="K21" s="28" t="s">
        <v>663</v>
      </c>
      <c r="L21" s="70" t="s">
        <v>87</v>
      </c>
      <c r="M21" s="5" t="s">
        <v>15</v>
      </c>
    </row>
    <row r="22" spans="1:14" s="9" customFormat="1" ht="15.75">
      <c r="A22" s="62" t="s">
        <v>360</v>
      </c>
      <c r="B22" s="117">
        <v>42767</v>
      </c>
      <c r="C22" s="95" t="s">
        <v>361</v>
      </c>
      <c r="D22" s="95" t="s">
        <v>362</v>
      </c>
      <c r="E22" s="28" t="s">
        <v>18</v>
      </c>
      <c r="F22" s="28" t="s">
        <v>19</v>
      </c>
      <c r="G22" s="22"/>
      <c r="H22" s="10">
        <v>2100</v>
      </c>
      <c r="I22" s="10">
        <f t="shared" si="0"/>
        <v>70117</v>
      </c>
      <c r="J22" s="73" t="s">
        <v>86</v>
      </c>
      <c r="K22" s="28" t="s">
        <v>663</v>
      </c>
      <c r="L22" s="70" t="s">
        <v>87</v>
      </c>
      <c r="M22" s="5" t="s">
        <v>15</v>
      </c>
    </row>
    <row r="23" spans="1:14" s="9" customFormat="1" ht="15.75">
      <c r="A23" s="62" t="s">
        <v>360</v>
      </c>
      <c r="B23" s="117">
        <v>42768</v>
      </c>
      <c r="C23" s="95" t="s">
        <v>99</v>
      </c>
      <c r="D23" s="95" t="s">
        <v>108</v>
      </c>
      <c r="E23" s="28" t="s">
        <v>11</v>
      </c>
      <c r="F23" s="28" t="s">
        <v>72</v>
      </c>
      <c r="G23" s="123"/>
      <c r="H23" s="66">
        <v>500</v>
      </c>
      <c r="I23" s="10">
        <f t="shared" si="0"/>
        <v>69617</v>
      </c>
      <c r="J23" s="73" t="s">
        <v>194</v>
      </c>
      <c r="K23" s="28" t="s">
        <v>663</v>
      </c>
      <c r="L23" s="70" t="s">
        <v>650</v>
      </c>
      <c r="M23" s="5" t="s">
        <v>15</v>
      </c>
    </row>
    <row r="24" spans="1:14" s="9" customFormat="1" ht="15.75">
      <c r="A24" s="62" t="s">
        <v>360</v>
      </c>
      <c r="B24" s="117">
        <v>42768</v>
      </c>
      <c r="C24" s="95" t="s">
        <v>99</v>
      </c>
      <c r="D24" s="95" t="s">
        <v>108</v>
      </c>
      <c r="E24" s="28" t="s">
        <v>11</v>
      </c>
      <c r="F24" s="28" t="s">
        <v>72</v>
      </c>
      <c r="G24" s="123"/>
      <c r="H24" s="66">
        <v>1000</v>
      </c>
      <c r="I24" s="10">
        <f t="shared" si="0"/>
        <v>68617</v>
      </c>
      <c r="J24" s="73" t="s">
        <v>73</v>
      </c>
      <c r="K24" s="28" t="s">
        <v>663</v>
      </c>
      <c r="L24" s="70" t="s">
        <v>198</v>
      </c>
      <c r="M24" s="5" t="s">
        <v>15</v>
      </c>
    </row>
    <row r="25" spans="1:14" s="9" customFormat="1" ht="15.75">
      <c r="A25" s="62" t="s">
        <v>360</v>
      </c>
      <c r="B25" s="117">
        <v>42768</v>
      </c>
      <c r="C25" s="95" t="s">
        <v>99</v>
      </c>
      <c r="D25" s="95" t="s">
        <v>108</v>
      </c>
      <c r="E25" s="28" t="s">
        <v>11</v>
      </c>
      <c r="F25" s="28" t="s">
        <v>72</v>
      </c>
      <c r="G25" s="123"/>
      <c r="H25" s="66">
        <v>1000</v>
      </c>
      <c r="I25" s="10">
        <f t="shared" si="0"/>
        <v>67617</v>
      </c>
      <c r="J25" s="73" t="s">
        <v>93</v>
      </c>
      <c r="K25" s="28" t="s">
        <v>663</v>
      </c>
      <c r="L25" s="70" t="s">
        <v>94</v>
      </c>
      <c r="M25" s="5" t="s">
        <v>15</v>
      </c>
    </row>
    <row r="26" spans="1:14" s="94" customFormat="1" ht="15.75">
      <c r="A26" s="30" t="s">
        <v>360</v>
      </c>
      <c r="B26" s="113">
        <v>42768</v>
      </c>
      <c r="C26" s="98" t="s">
        <v>409</v>
      </c>
      <c r="D26" s="95"/>
      <c r="E26" s="15"/>
      <c r="F26" s="15"/>
      <c r="G26" s="99">
        <v>2928076</v>
      </c>
      <c r="H26" s="19"/>
      <c r="I26" s="10">
        <f t="shared" si="0"/>
        <v>2995693</v>
      </c>
      <c r="J26" s="100"/>
      <c r="K26" s="28" t="s">
        <v>663</v>
      </c>
      <c r="L26" s="101"/>
      <c r="M26" s="102" t="s">
        <v>15</v>
      </c>
    </row>
    <row r="27" spans="1:14" s="9" customFormat="1" ht="15.75">
      <c r="A27" s="62" t="s">
        <v>360</v>
      </c>
      <c r="B27" s="116">
        <v>42768</v>
      </c>
      <c r="C27" s="3" t="s">
        <v>99</v>
      </c>
      <c r="D27" s="95" t="s">
        <v>507</v>
      </c>
      <c r="E27" s="28" t="s">
        <v>11</v>
      </c>
      <c r="F27" s="28" t="s">
        <v>12</v>
      </c>
      <c r="G27" s="22"/>
      <c r="H27" s="10">
        <v>800</v>
      </c>
      <c r="I27" s="10">
        <f t="shared" si="0"/>
        <v>2994893</v>
      </c>
      <c r="J27" s="28" t="s">
        <v>13</v>
      </c>
      <c r="K27" s="28" t="s">
        <v>663</v>
      </c>
      <c r="L27" s="66" t="s">
        <v>14</v>
      </c>
      <c r="M27" s="5" t="s">
        <v>15</v>
      </c>
    </row>
    <row r="28" spans="1:14" s="9" customFormat="1" ht="15.75">
      <c r="A28" s="62" t="s">
        <v>360</v>
      </c>
      <c r="B28" s="116">
        <v>42768</v>
      </c>
      <c r="C28" s="3" t="s">
        <v>99</v>
      </c>
      <c r="D28" s="95" t="s">
        <v>508</v>
      </c>
      <c r="E28" s="28" t="s">
        <v>11</v>
      </c>
      <c r="F28" s="28" t="s">
        <v>12</v>
      </c>
      <c r="G28" s="22"/>
      <c r="H28" s="10">
        <v>600</v>
      </c>
      <c r="I28" s="10">
        <f t="shared" si="0"/>
        <v>2994293</v>
      </c>
      <c r="J28" s="28" t="s">
        <v>13</v>
      </c>
      <c r="K28" s="28" t="s">
        <v>663</v>
      </c>
      <c r="L28" s="66" t="s">
        <v>14</v>
      </c>
      <c r="M28" s="5" t="s">
        <v>15</v>
      </c>
    </row>
    <row r="29" spans="1:14" s="94" customFormat="1" ht="15.75">
      <c r="A29" s="62" t="s">
        <v>360</v>
      </c>
      <c r="B29" s="116">
        <v>42768</v>
      </c>
      <c r="C29" s="3" t="s">
        <v>99</v>
      </c>
      <c r="D29" s="95" t="s">
        <v>509</v>
      </c>
      <c r="E29" s="28" t="s">
        <v>11</v>
      </c>
      <c r="F29" s="28" t="s">
        <v>12</v>
      </c>
      <c r="G29" s="22"/>
      <c r="H29" s="10">
        <v>200</v>
      </c>
      <c r="I29" s="10">
        <f t="shared" si="0"/>
        <v>2994093</v>
      </c>
      <c r="J29" s="28" t="s">
        <v>13</v>
      </c>
      <c r="K29" s="28" t="s">
        <v>663</v>
      </c>
      <c r="L29" s="66" t="s">
        <v>14</v>
      </c>
      <c r="M29" s="5" t="s">
        <v>15</v>
      </c>
    </row>
    <row r="30" spans="1:14" s="9" customFormat="1" ht="15.75">
      <c r="A30" s="62" t="s">
        <v>360</v>
      </c>
      <c r="B30" s="116">
        <v>42768</v>
      </c>
      <c r="C30" s="3" t="s">
        <v>16</v>
      </c>
      <c r="D30" s="95" t="s">
        <v>337</v>
      </c>
      <c r="E30" s="28" t="s">
        <v>197</v>
      </c>
      <c r="F30" s="28" t="s">
        <v>12</v>
      </c>
      <c r="G30" s="22"/>
      <c r="H30" s="10">
        <v>1100</v>
      </c>
      <c r="I30" s="10">
        <f t="shared" si="0"/>
        <v>2992993</v>
      </c>
      <c r="J30" s="28" t="s">
        <v>13</v>
      </c>
      <c r="K30" s="28" t="s">
        <v>663</v>
      </c>
      <c r="L30" s="66" t="s">
        <v>14</v>
      </c>
      <c r="M30" s="5" t="s">
        <v>15</v>
      </c>
    </row>
    <row r="31" spans="1:14" s="9" customFormat="1" ht="15.75">
      <c r="A31" s="62" t="s">
        <v>360</v>
      </c>
      <c r="B31" s="116">
        <v>42768</v>
      </c>
      <c r="C31" s="4" t="s">
        <v>64</v>
      </c>
      <c r="D31" s="28" t="s">
        <v>363</v>
      </c>
      <c r="E31" s="28" t="s">
        <v>31</v>
      </c>
      <c r="F31" s="28" t="s">
        <v>19</v>
      </c>
      <c r="G31" s="22"/>
      <c r="H31" s="10">
        <v>1000</v>
      </c>
      <c r="I31" s="10">
        <f t="shared" si="0"/>
        <v>2991993</v>
      </c>
      <c r="J31" s="28" t="s">
        <v>23</v>
      </c>
      <c r="K31" s="28" t="s">
        <v>663</v>
      </c>
      <c r="L31" s="70" t="s">
        <v>32</v>
      </c>
      <c r="M31" s="5" t="s">
        <v>15</v>
      </c>
    </row>
    <row r="32" spans="1:14" s="9" customFormat="1" ht="15.75">
      <c r="A32" s="62" t="s">
        <v>360</v>
      </c>
      <c r="B32" s="116">
        <v>42768</v>
      </c>
      <c r="C32" s="4" t="s">
        <v>155</v>
      </c>
      <c r="D32" s="28" t="s">
        <v>307</v>
      </c>
      <c r="E32" s="28" t="s">
        <v>196</v>
      </c>
      <c r="F32" s="28" t="s">
        <v>22</v>
      </c>
      <c r="G32" s="22"/>
      <c r="H32" s="10">
        <v>100000</v>
      </c>
      <c r="I32" s="10">
        <f t="shared" si="0"/>
        <v>2891993</v>
      </c>
      <c r="J32" s="28" t="s">
        <v>23</v>
      </c>
      <c r="K32" s="28" t="s">
        <v>663</v>
      </c>
      <c r="L32" s="70" t="s">
        <v>33</v>
      </c>
      <c r="M32" s="5" t="s">
        <v>15</v>
      </c>
    </row>
    <row r="33" spans="1:13" s="9" customFormat="1" ht="15.75">
      <c r="A33" s="62" t="s">
        <v>360</v>
      </c>
      <c r="B33" s="116">
        <v>42768</v>
      </c>
      <c r="C33" s="6" t="s">
        <v>80</v>
      </c>
      <c r="D33" s="28" t="s">
        <v>34</v>
      </c>
      <c r="E33" s="28" t="s">
        <v>11</v>
      </c>
      <c r="F33" s="28" t="s">
        <v>22</v>
      </c>
      <c r="G33" s="22"/>
      <c r="H33" s="10">
        <v>150</v>
      </c>
      <c r="I33" s="10">
        <f t="shared" si="0"/>
        <v>2891843</v>
      </c>
      <c r="J33" s="28" t="s">
        <v>23</v>
      </c>
      <c r="K33" s="28" t="s">
        <v>663</v>
      </c>
      <c r="L33" s="70" t="s">
        <v>28</v>
      </c>
      <c r="M33" s="5" t="s">
        <v>15</v>
      </c>
    </row>
    <row r="34" spans="1:13" s="9" customFormat="1" ht="15.75">
      <c r="A34" s="62" t="s">
        <v>360</v>
      </c>
      <c r="B34" s="116">
        <v>42768</v>
      </c>
      <c r="C34" s="6" t="s">
        <v>80</v>
      </c>
      <c r="D34" s="28" t="s">
        <v>35</v>
      </c>
      <c r="E34" s="28" t="s">
        <v>11</v>
      </c>
      <c r="F34" s="28" t="s">
        <v>22</v>
      </c>
      <c r="G34" s="22"/>
      <c r="H34" s="10">
        <v>500</v>
      </c>
      <c r="I34" s="10">
        <f t="shared" si="0"/>
        <v>2891343</v>
      </c>
      <c r="J34" s="28" t="s">
        <v>23</v>
      </c>
      <c r="K34" s="28" t="s">
        <v>663</v>
      </c>
      <c r="L34" s="70" t="s">
        <v>28</v>
      </c>
      <c r="M34" s="5" t="s">
        <v>15</v>
      </c>
    </row>
    <row r="35" spans="1:13" s="9" customFormat="1" ht="15.75">
      <c r="A35" s="62" t="s">
        <v>360</v>
      </c>
      <c r="B35" s="116">
        <v>42768</v>
      </c>
      <c r="C35" s="4" t="s">
        <v>80</v>
      </c>
      <c r="D35" s="28" t="s">
        <v>232</v>
      </c>
      <c r="E35" s="28" t="s">
        <v>11</v>
      </c>
      <c r="F35" s="28" t="s">
        <v>22</v>
      </c>
      <c r="G35" s="22"/>
      <c r="H35" s="10">
        <v>300</v>
      </c>
      <c r="I35" s="10">
        <f t="shared" si="0"/>
        <v>2891043</v>
      </c>
      <c r="J35" s="28" t="s">
        <v>23</v>
      </c>
      <c r="K35" s="28" t="s">
        <v>663</v>
      </c>
      <c r="L35" s="70" t="s">
        <v>28</v>
      </c>
      <c r="M35" s="5" t="s">
        <v>15</v>
      </c>
    </row>
    <row r="36" spans="1:13" s="9" customFormat="1" ht="15.75">
      <c r="A36" s="62" t="s">
        <v>360</v>
      </c>
      <c r="B36" s="116">
        <v>42768</v>
      </c>
      <c r="C36" s="9" t="s">
        <v>80</v>
      </c>
      <c r="D36" s="28" t="s">
        <v>36</v>
      </c>
      <c r="E36" s="28" t="s">
        <v>11</v>
      </c>
      <c r="F36" s="28" t="s">
        <v>22</v>
      </c>
      <c r="G36" s="22"/>
      <c r="H36" s="10">
        <v>300</v>
      </c>
      <c r="I36" s="10">
        <f t="shared" si="0"/>
        <v>2890743</v>
      </c>
      <c r="J36" s="28" t="s">
        <v>23</v>
      </c>
      <c r="K36" s="28" t="s">
        <v>663</v>
      </c>
      <c r="L36" s="70" t="s">
        <v>28</v>
      </c>
      <c r="M36" s="5" t="s">
        <v>15</v>
      </c>
    </row>
    <row r="37" spans="1:13" s="9" customFormat="1" ht="15.75">
      <c r="A37" s="62" t="s">
        <v>360</v>
      </c>
      <c r="B37" s="116">
        <v>42768</v>
      </c>
      <c r="C37" s="28" t="s">
        <v>37</v>
      </c>
      <c r="D37" s="28" t="s">
        <v>100</v>
      </c>
      <c r="E37" s="28" t="s">
        <v>38</v>
      </c>
      <c r="F37" s="28" t="s">
        <v>22</v>
      </c>
      <c r="G37" s="103"/>
      <c r="H37" s="10">
        <v>400000</v>
      </c>
      <c r="I37" s="10">
        <f t="shared" si="0"/>
        <v>2490743</v>
      </c>
      <c r="J37" s="28" t="s">
        <v>23</v>
      </c>
      <c r="K37" s="15" t="s">
        <v>664</v>
      </c>
      <c r="L37" s="66" t="s">
        <v>28</v>
      </c>
      <c r="M37" s="5" t="s">
        <v>15</v>
      </c>
    </row>
    <row r="38" spans="1:13" s="9" customFormat="1" ht="15.75">
      <c r="A38" s="62" t="s">
        <v>360</v>
      </c>
      <c r="B38" s="116">
        <v>42768</v>
      </c>
      <c r="C38" s="28" t="s">
        <v>39</v>
      </c>
      <c r="D38" s="28" t="s">
        <v>100</v>
      </c>
      <c r="E38" s="28" t="s">
        <v>38</v>
      </c>
      <c r="F38" s="28" t="s">
        <v>22</v>
      </c>
      <c r="G38" s="103"/>
      <c r="H38" s="10">
        <v>150000</v>
      </c>
      <c r="I38" s="10">
        <f t="shared" si="0"/>
        <v>2340743</v>
      </c>
      <c r="J38" s="28" t="s">
        <v>23</v>
      </c>
      <c r="K38" s="15" t="s">
        <v>664</v>
      </c>
      <c r="L38" s="66" t="s">
        <v>28</v>
      </c>
      <c r="M38" s="5" t="s">
        <v>15</v>
      </c>
    </row>
    <row r="39" spans="1:13" s="9" customFormat="1" ht="15.75">
      <c r="A39" s="62" t="s">
        <v>360</v>
      </c>
      <c r="B39" s="116">
        <v>42768</v>
      </c>
      <c r="C39" s="28" t="s">
        <v>40</v>
      </c>
      <c r="D39" s="28" t="s">
        <v>100</v>
      </c>
      <c r="E39" s="28" t="s">
        <v>38</v>
      </c>
      <c r="F39" s="28" t="s">
        <v>12</v>
      </c>
      <c r="G39" s="103"/>
      <c r="H39" s="10">
        <v>200000</v>
      </c>
      <c r="I39" s="10">
        <f t="shared" si="0"/>
        <v>2140743</v>
      </c>
      <c r="J39" s="28" t="s">
        <v>23</v>
      </c>
      <c r="K39" s="15" t="s">
        <v>664</v>
      </c>
      <c r="L39" s="66" t="s">
        <v>28</v>
      </c>
      <c r="M39" s="5" t="s">
        <v>15</v>
      </c>
    </row>
    <row r="40" spans="1:13" s="9" customFormat="1" ht="15.75">
      <c r="A40" s="62" t="s">
        <v>360</v>
      </c>
      <c r="B40" s="116">
        <v>42768</v>
      </c>
      <c r="C40" s="28" t="s">
        <v>41</v>
      </c>
      <c r="D40" s="28" t="s">
        <v>100</v>
      </c>
      <c r="E40" s="28" t="s">
        <v>38</v>
      </c>
      <c r="F40" s="28" t="s">
        <v>12</v>
      </c>
      <c r="G40" s="103"/>
      <c r="H40" s="10">
        <v>150000</v>
      </c>
      <c r="I40" s="10">
        <f t="shared" si="0"/>
        <v>1990743</v>
      </c>
      <c r="J40" s="28" t="s">
        <v>23</v>
      </c>
      <c r="K40" s="15" t="s">
        <v>664</v>
      </c>
      <c r="L40" s="66" t="s">
        <v>28</v>
      </c>
      <c r="M40" s="5" t="s">
        <v>15</v>
      </c>
    </row>
    <row r="41" spans="1:13" s="9" customFormat="1" ht="15.75">
      <c r="A41" s="62" t="s">
        <v>360</v>
      </c>
      <c r="B41" s="116">
        <v>42768</v>
      </c>
      <c r="C41" s="28" t="s">
        <v>42</v>
      </c>
      <c r="D41" s="28" t="s">
        <v>100</v>
      </c>
      <c r="E41" s="28" t="s">
        <v>38</v>
      </c>
      <c r="F41" s="28" t="s">
        <v>12</v>
      </c>
      <c r="G41" s="103"/>
      <c r="H41" s="10">
        <v>150000</v>
      </c>
      <c r="I41" s="10">
        <f t="shared" si="0"/>
        <v>1840743</v>
      </c>
      <c r="J41" s="28" t="s">
        <v>23</v>
      </c>
      <c r="K41" s="15" t="s">
        <v>664</v>
      </c>
      <c r="L41" s="66" t="s">
        <v>28</v>
      </c>
      <c r="M41" s="5" t="s">
        <v>15</v>
      </c>
    </row>
    <row r="42" spans="1:13" s="9" customFormat="1" ht="15.75">
      <c r="A42" s="62" t="s">
        <v>360</v>
      </c>
      <c r="B42" s="116">
        <v>42768</v>
      </c>
      <c r="C42" s="28" t="s">
        <v>43</v>
      </c>
      <c r="D42" s="28" t="s">
        <v>100</v>
      </c>
      <c r="E42" s="28" t="s">
        <v>38</v>
      </c>
      <c r="F42" s="28" t="s">
        <v>19</v>
      </c>
      <c r="G42" s="103"/>
      <c r="H42" s="10">
        <v>30000</v>
      </c>
      <c r="I42" s="10">
        <f t="shared" si="0"/>
        <v>1810743</v>
      </c>
      <c r="J42" s="28" t="s">
        <v>23</v>
      </c>
      <c r="K42" s="15" t="s">
        <v>664</v>
      </c>
      <c r="L42" s="66" t="s">
        <v>28</v>
      </c>
      <c r="M42" s="5" t="s">
        <v>15</v>
      </c>
    </row>
    <row r="43" spans="1:13" s="9" customFormat="1" ht="15.75">
      <c r="A43" s="62" t="s">
        <v>360</v>
      </c>
      <c r="B43" s="117">
        <v>42768</v>
      </c>
      <c r="C43" s="3" t="s">
        <v>99</v>
      </c>
      <c r="D43" s="95" t="s">
        <v>101</v>
      </c>
      <c r="E43" s="28" t="s">
        <v>11</v>
      </c>
      <c r="F43" s="28" t="s">
        <v>19</v>
      </c>
      <c r="G43" s="99"/>
      <c r="H43" s="10">
        <v>300</v>
      </c>
      <c r="I43" s="10">
        <f t="shared" si="0"/>
        <v>1810443</v>
      </c>
      <c r="J43" s="73" t="s">
        <v>74</v>
      </c>
      <c r="K43" s="28" t="s">
        <v>663</v>
      </c>
      <c r="L43" s="73" t="s">
        <v>75</v>
      </c>
      <c r="M43" s="5" t="s">
        <v>15</v>
      </c>
    </row>
    <row r="44" spans="1:13" s="9" customFormat="1" ht="15.75">
      <c r="A44" s="62" t="s">
        <v>360</v>
      </c>
      <c r="B44" s="117">
        <v>42768</v>
      </c>
      <c r="C44" s="3" t="s">
        <v>156</v>
      </c>
      <c r="D44" s="95" t="s">
        <v>208</v>
      </c>
      <c r="E44" s="28" t="s">
        <v>196</v>
      </c>
      <c r="F44" s="28" t="s">
        <v>12</v>
      </c>
      <c r="G44" s="99"/>
      <c r="H44" s="10">
        <v>10000</v>
      </c>
      <c r="I44" s="10">
        <f t="shared" si="0"/>
        <v>1800443</v>
      </c>
      <c r="J44" s="73" t="s">
        <v>78</v>
      </c>
      <c r="K44" s="28" t="s">
        <v>663</v>
      </c>
      <c r="L44" s="70" t="s">
        <v>79</v>
      </c>
      <c r="M44" s="5" t="s">
        <v>15</v>
      </c>
    </row>
    <row r="45" spans="1:13" s="9" customFormat="1" ht="15.75">
      <c r="A45" s="62" t="s">
        <v>360</v>
      </c>
      <c r="B45" s="117">
        <v>42768</v>
      </c>
      <c r="C45" s="3" t="s">
        <v>80</v>
      </c>
      <c r="D45" s="95" t="s">
        <v>102</v>
      </c>
      <c r="E45" s="28" t="s">
        <v>11</v>
      </c>
      <c r="F45" s="28" t="s">
        <v>12</v>
      </c>
      <c r="G45" s="99"/>
      <c r="H45" s="10">
        <v>2000</v>
      </c>
      <c r="I45" s="10">
        <f t="shared" si="0"/>
        <v>1798443</v>
      </c>
      <c r="J45" s="73" t="s">
        <v>78</v>
      </c>
      <c r="K45" s="28" t="s">
        <v>663</v>
      </c>
      <c r="L45" s="70" t="s">
        <v>79</v>
      </c>
      <c r="M45" s="5" t="s">
        <v>15</v>
      </c>
    </row>
    <row r="46" spans="1:13" s="9" customFormat="1" ht="16.5" customHeight="1">
      <c r="A46" s="62" t="s">
        <v>360</v>
      </c>
      <c r="B46" s="117">
        <v>42768</v>
      </c>
      <c r="C46" s="3" t="s">
        <v>99</v>
      </c>
      <c r="D46" s="95" t="s">
        <v>420</v>
      </c>
      <c r="E46" s="28" t="s">
        <v>11</v>
      </c>
      <c r="F46" s="28" t="s">
        <v>12</v>
      </c>
      <c r="G46" s="103"/>
      <c r="H46" s="10">
        <v>800</v>
      </c>
      <c r="I46" s="10">
        <f t="shared" si="0"/>
        <v>1797643</v>
      </c>
      <c r="J46" s="73" t="s">
        <v>82</v>
      </c>
      <c r="K46" s="28" t="s">
        <v>663</v>
      </c>
      <c r="L46" s="70" t="s">
        <v>83</v>
      </c>
      <c r="M46" s="5" t="s">
        <v>15</v>
      </c>
    </row>
    <row r="47" spans="1:13" s="9" customFormat="1" ht="15.75">
      <c r="A47" s="62" t="s">
        <v>360</v>
      </c>
      <c r="B47" s="117">
        <v>42768</v>
      </c>
      <c r="C47" s="3" t="s">
        <v>99</v>
      </c>
      <c r="D47" s="95" t="s">
        <v>421</v>
      </c>
      <c r="E47" s="28" t="s">
        <v>11</v>
      </c>
      <c r="F47" s="28" t="s">
        <v>12</v>
      </c>
      <c r="G47" s="103"/>
      <c r="H47" s="10">
        <v>400</v>
      </c>
      <c r="I47" s="10">
        <f t="shared" si="0"/>
        <v>1797243</v>
      </c>
      <c r="J47" s="73" t="s">
        <v>82</v>
      </c>
      <c r="K47" s="28" t="s">
        <v>663</v>
      </c>
      <c r="L47" s="70" t="s">
        <v>83</v>
      </c>
      <c r="M47" s="5" t="s">
        <v>15</v>
      </c>
    </row>
    <row r="48" spans="1:13" s="9" customFormat="1" ht="15.75">
      <c r="A48" s="62" t="s">
        <v>360</v>
      </c>
      <c r="B48" s="117">
        <v>42768</v>
      </c>
      <c r="C48" s="3" t="s">
        <v>99</v>
      </c>
      <c r="D48" s="95" t="s">
        <v>422</v>
      </c>
      <c r="E48" s="28" t="s">
        <v>11</v>
      </c>
      <c r="F48" s="28" t="s">
        <v>12</v>
      </c>
      <c r="G48" s="103"/>
      <c r="H48" s="10">
        <v>800</v>
      </c>
      <c r="I48" s="10">
        <f t="shared" si="0"/>
        <v>1796443</v>
      </c>
      <c r="J48" s="73" t="s">
        <v>82</v>
      </c>
      <c r="K48" s="28" t="s">
        <v>663</v>
      </c>
      <c r="L48" s="70" t="s">
        <v>83</v>
      </c>
      <c r="M48" s="5" t="s">
        <v>15</v>
      </c>
    </row>
    <row r="49" spans="1:13" s="9" customFormat="1" ht="15.75">
      <c r="A49" s="62" t="s">
        <v>360</v>
      </c>
      <c r="B49" s="117">
        <v>42768</v>
      </c>
      <c r="C49" s="3" t="s">
        <v>16</v>
      </c>
      <c r="D49" s="95" t="s">
        <v>423</v>
      </c>
      <c r="E49" s="28" t="s">
        <v>197</v>
      </c>
      <c r="F49" s="28" t="s">
        <v>12</v>
      </c>
      <c r="G49" s="103"/>
      <c r="H49" s="10">
        <v>1000</v>
      </c>
      <c r="I49" s="10">
        <f t="shared" si="0"/>
        <v>1795443</v>
      </c>
      <c r="J49" s="73" t="s">
        <v>82</v>
      </c>
      <c r="K49" s="28" t="s">
        <v>663</v>
      </c>
      <c r="L49" s="70" t="s">
        <v>83</v>
      </c>
      <c r="M49" s="5" t="s">
        <v>15</v>
      </c>
    </row>
    <row r="50" spans="1:13" s="9" customFormat="1" ht="15.75">
      <c r="A50" s="62" t="s">
        <v>360</v>
      </c>
      <c r="B50" s="116">
        <v>42768</v>
      </c>
      <c r="C50" s="4" t="s">
        <v>99</v>
      </c>
      <c r="D50" s="28" t="s">
        <v>465</v>
      </c>
      <c r="E50" s="28" t="s">
        <v>11</v>
      </c>
      <c r="F50" s="28" t="s">
        <v>12</v>
      </c>
      <c r="G50" s="22"/>
      <c r="H50" s="10">
        <v>500</v>
      </c>
      <c r="I50" s="10">
        <f t="shared" si="0"/>
        <v>1794943</v>
      </c>
      <c r="J50" s="28" t="s">
        <v>84</v>
      </c>
      <c r="K50" s="28" t="s">
        <v>663</v>
      </c>
      <c r="L50" s="66" t="s">
        <v>85</v>
      </c>
      <c r="M50" s="5" t="s">
        <v>15</v>
      </c>
    </row>
    <row r="51" spans="1:13" s="9" customFormat="1" ht="15.75">
      <c r="A51" s="62" t="s">
        <v>360</v>
      </c>
      <c r="B51" s="116">
        <v>42768</v>
      </c>
      <c r="C51" s="4" t="s">
        <v>99</v>
      </c>
      <c r="D51" s="28" t="s">
        <v>466</v>
      </c>
      <c r="E51" s="28" t="s">
        <v>11</v>
      </c>
      <c r="F51" s="28" t="s">
        <v>12</v>
      </c>
      <c r="G51" s="22"/>
      <c r="H51" s="10">
        <v>700</v>
      </c>
      <c r="I51" s="10">
        <f t="shared" si="0"/>
        <v>1794243</v>
      </c>
      <c r="J51" s="28" t="s">
        <v>84</v>
      </c>
      <c r="K51" s="28" t="s">
        <v>663</v>
      </c>
      <c r="L51" s="66" t="s">
        <v>85</v>
      </c>
      <c r="M51" s="5" t="s">
        <v>15</v>
      </c>
    </row>
    <row r="52" spans="1:13" s="9" customFormat="1" ht="15.75">
      <c r="A52" s="62" t="s">
        <v>360</v>
      </c>
      <c r="B52" s="116">
        <v>42768</v>
      </c>
      <c r="C52" s="28" t="s">
        <v>99</v>
      </c>
      <c r="D52" s="28" t="s">
        <v>467</v>
      </c>
      <c r="E52" s="28" t="s">
        <v>11</v>
      </c>
      <c r="F52" s="28" t="s">
        <v>12</v>
      </c>
      <c r="G52" s="22"/>
      <c r="H52" s="10">
        <v>800</v>
      </c>
      <c r="I52" s="10">
        <f t="shared" si="0"/>
        <v>1793443</v>
      </c>
      <c r="J52" s="28" t="s">
        <v>84</v>
      </c>
      <c r="K52" s="28" t="s">
        <v>663</v>
      </c>
      <c r="L52" s="72" t="s">
        <v>85</v>
      </c>
      <c r="M52" s="5" t="s">
        <v>15</v>
      </c>
    </row>
    <row r="53" spans="1:13" s="9" customFormat="1" ht="15.75">
      <c r="A53" s="62" t="s">
        <v>360</v>
      </c>
      <c r="B53" s="116">
        <v>42768</v>
      </c>
      <c r="C53" s="28" t="s">
        <v>99</v>
      </c>
      <c r="D53" s="28" t="s">
        <v>468</v>
      </c>
      <c r="E53" s="28" t="s">
        <v>11</v>
      </c>
      <c r="F53" s="28" t="s">
        <v>12</v>
      </c>
      <c r="G53" s="22"/>
      <c r="H53" s="10">
        <v>800</v>
      </c>
      <c r="I53" s="10">
        <f t="shared" si="0"/>
        <v>1792643</v>
      </c>
      <c r="J53" s="28" t="s">
        <v>84</v>
      </c>
      <c r="K53" s="28" t="s">
        <v>663</v>
      </c>
      <c r="L53" s="72" t="s">
        <v>85</v>
      </c>
      <c r="M53" s="5" t="s">
        <v>15</v>
      </c>
    </row>
    <row r="54" spans="1:13" s="9" customFormat="1" ht="15.75">
      <c r="A54" s="62" t="s">
        <v>360</v>
      </c>
      <c r="B54" s="116">
        <v>42768</v>
      </c>
      <c r="C54" s="28" t="s">
        <v>16</v>
      </c>
      <c r="D54" s="28" t="s">
        <v>423</v>
      </c>
      <c r="E54" s="28" t="s">
        <v>197</v>
      </c>
      <c r="F54" s="28" t="s">
        <v>12</v>
      </c>
      <c r="G54" s="22"/>
      <c r="H54" s="10">
        <v>1100</v>
      </c>
      <c r="I54" s="10">
        <f t="shared" si="0"/>
        <v>1791543</v>
      </c>
      <c r="J54" s="28" t="s">
        <v>84</v>
      </c>
      <c r="K54" s="28" t="s">
        <v>663</v>
      </c>
      <c r="L54" s="72" t="s">
        <v>85</v>
      </c>
      <c r="M54" s="5" t="s">
        <v>15</v>
      </c>
    </row>
    <row r="55" spans="1:13" s="9" customFormat="1" ht="15.75">
      <c r="A55" s="62" t="s">
        <v>360</v>
      </c>
      <c r="B55" s="117">
        <v>42769</v>
      </c>
      <c r="C55" s="95" t="s">
        <v>99</v>
      </c>
      <c r="D55" s="95" t="s">
        <v>108</v>
      </c>
      <c r="E55" s="28" t="s">
        <v>11</v>
      </c>
      <c r="F55" s="28" t="s">
        <v>72</v>
      </c>
      <c r="G55" s="123"/>
      <c r="H55" s="66">
        <v>500</v>
      </c>
      <c r="I55" s="10">
        <f t="shared" si="0"/>
        <v>1791043</v>
      </c>
      <c r="J55" s="73" t="s">
        <v>194</v>
      </c>
      <c r="K55" s="28" t="s">
        <v>663</v>
      </c>
      <c r="L55" s="71" t="s">
        <v>650</v>
      </c>
      <c r="M55" s="5" t="s">
        <v>15</v>
      </c>
    </row>
    <row r="56" spans="1:13" s="9" customFormat="1" ht="15.75">
      <c r="A56" s="62" t="s">
        <v>360</v>
      </c>
      <c r="B56" s="117">
        <v>42769</v>
      </c>
      <c r="C56" s="95" t="s">
        <v>99</v>
      </c>
      <c r="D56" s="95" t="s">
        <v>108</v>
      </c>
      <c r="E56" s="28" t="s">
        <v>11</v>
      </c>
      <c r="F56" s="28" t="s">
        <v>72</v>
      </c>
      <c r="G56" s="123"/>
      <c r="H56" s="66">
        <v>1000</v>
      </c>
      <c r="I56" s="10">
        <f t="shared" si="0"/>
        <v>1790043</v>
      </c>
      <c r="J56" s="73" t="s">
        <v>73</v>
      </c>
      <c r="K56" s="28" t="s">
        <v>663</v>
      </c>
      <c r="L56" s="71" t="s">
        <v>198</v>
      </c>
      <c r="M56" s="5" t="s">
        <v>15</v>
      </c>
    </row>
    <row r="57" spans="1:13" s="9" customFormat="1" ht="15.75">
      <c r="A57" s="62" t="s">
        <v>360</v>
      </c>
      <c r="B57" s="117">
        <v>42769</v>
      </c>
      <c r="C57" s="95" t="s">
        <v>80</v>
      </c>
      <c r="D57" s="95" t="s">
        <v>108</v>
      </c>
      <c r="E57" s="28" t="s">
        <v>11</v>
      </c>
      <c r="F57" s="28" t="s">
        <v>72</v>
      </c>
      <c r="G57" s="123"/>
      <c r="H57" s="66">
        <v>1000</v>
      </c>
      <c r="I57" s="10">
        <f t="shared" si="0"/>
        <v>1789043</v>
      </c>
      <c r="J57" s="73" t="s">
        <v>93</v>
      </c>
      <c r="K57" s="28" t="s">
        <v>663</v>
      </c>
      <c r="L57" s="72" t="s">
        <v>94</v>
      </c>
      <c r="M57" s="5" t="s">
        <v>15</v>
      </c>
    </row>
    <row r="58" spans="1:13" s="9" customFormat="1" ht="15.75">
      <c r="A58" s="62" t="s">
        <v>360</v>
      </c>
      <c r="B58" s="116">
        <v>42769</v>
      </c>
      <c r="C58" s="95" t="s">
        <v>99</v>
      </c>
      <c r="D58" s="95" t="s">
        <v>510</v>
      </c>
      <c r="E58" s="28" t="s">
        <v>11</v>
      </c>
      <c r="F58" s="28" t="s">
        <v>12</v>
      </c>
      <c r="G58" s="22"/>
      <c r="H58" s="10">
        <v>1000</v>
      </c>
      <c r="I58" s="10">
        <f t="shared" si="0"/>
        <v>1788043</v>
      </c>
      <c r="J58" s="28" t="s">
        <v>13</v>
      </c>
      <c r="K58" s="28" t="s">
        <v>663</v>
      </c>
      <c r="L58" s="72" t="s">
        <v>14</v>
      </c>
      <c r="M58" s="5" t="s">
        <v>15</v>
      </c>
    </row>
    <row r="59" spans="1:13" s="9" customFormat="1" ht="15.75">
      <c r="A59" s="62" t="s">
        <v>360</v>
      </c>
      <c r="B59" s="116">
        <v>42769</v>
      </c>
      <c r="C59" s="95" t="s">
        <v>99</v>
      </c>
      <c r="D59" s="95" t="s">
        <v>511</v>
      </c>
      <c r="E59" s="28" t="s">
        <v>11</v>
      </c>
      <c r="F59" s="28" t="s">
        <v>12</v>
      </c>
      <c r="G59" s="22"/>
      <c r="H59" s="10">
        <v>1000</v>
      </c>
      <c r="I59" s="10">
        <f t="shared" si="0"/>
        <v>1787043</v>
      </c>
      <c r="J59" s="28" t="s">
        <v>13</v>
      </c>
      <c r="K59" s="28" t="s">
        <v>663</v>
      </c>
      <c r="L59" s="72" t="s">
        <v>14</v>
      </c>
      <c r="M59" s="5" t="s">
        <v>15</v>
      </c>
    </row>
    <row r="60" spans="1:13" s="106" customFormat="1" ht="15.75">
      <c r="A60" s="62" t="s">
        <v>360</v>
      </c>
      <c r="B60" s="116">
        <v>42769</v>
      </c>
      <c r="C60" s="95" t="s">
        <v>558</v>
      </c>
      <c r="D60" s="95" t="s">
        <v>337</v>
      </c>
      <c r="E60" s="28" t="s">
        <v>197</v>
      </c>
      <c r="F60" s="28" t="s">
        <v>12</v>
      </c>
      <c r="G60" s="103"/>
      <c r="H60" s="10">
        <v>1400</v>
      </c>
      <c r="I60" s="10">
        <f t="shared" si="0"/>
        <v>1785643</v>
      </c>
      <c r="J60" s="28" t="s">
        <v>13</v>
      </c>
      <c r="K60" s="28" t="s">
        <v>663</v>
      </c>
      <c r="L60" s="72" t="s">
        <v>14</v>
      </c>
      <c r="M60" s="5" t="s">
        <v>15</v>
      </c>
    </row>
    <row r="61" spans="1:13" s="9" customFormat="1" ht="15.75">
      <c r="A61" s="62" t="s">
        <v>360</v>
      </c>
      <c r="B61" s="116">
        <v>42769</v>
      </c>
      <c r="C61" s="4" t="s">
        <v>592</v>
      </c>
      <c r="D61" s="28" t="s">
        <v>103</v>
      </c>
      <c r="E61" s="28" t="s">
        <v>18</v>
      </c>
      <c r="F61" s="28" t="s">
        <v>22</v>
      </c>
      <c r="G61" s="22"/>
      <c r="H61" s="10">
        <v>1000</v>
      </c>
      <c r="I61" s="10">
        <f t="shared" si="0"/>
        <v>1784643</v>
      </c>
      <c r="J61" s="28" t="s">
        <v>23</v>
      </c>
      <c r="K61" s="28" t="s">
        <v>663</v>
      </c>
      <c r="L61" s="71" t="s">
        <v>45</v>
      </c>
      <c r="M61" s="5" t="s">
        <v>15</v>
      </c>
    </row>
    <row r="62" spans="1:13" s="9" customFormat="1" ht="15.75">
      <c r="A62" s="62" t="s">
        <v>360</v>
      </c>
      <c r="B62" s="116">
        <v>42769</v>
      </c>
      <c r="C62" s="4" t="s">
        <v>155</v>
      </c>
      <c r="D62" s="28" t="s">
        <v>230</v>
      </c>
      <c r="E62" s="28" t="s">
        <v>196</v>
      </c>
      <c r="F62" s="28" t="s">
        <v>22</v>
      </c>
      <c r="G62" s="22"/>
      <c r="H62" s="10">
        <v>180000</v>
      </c>
      <c r="I62" s="10">
        <f t="shared" si="0"/>
        <v>1604643</v>
      </c>
      <c r="J62" s="28" t="s">
        <v>23</v>
      </c>
      <c r="K62" s="28" t="s">
        <v>663</v>
      </c>
      <c r="L62" s="71" t="s">
        <v>46</v>
      </c>
      <c r="M62" s="5" t="s">
        <v>15</v>
      </c>
    </row>
    <row r="63" spans="1:13" s="9" customFormat="1" ht="15.75">
      <c r="A63" s="62" t="s">
        <v>360</v>
      </c>
      <c r="B63" s="116">
        <v>42769</v>
      </c>
      <c r="C63" s="4" t="s">
        <v>310</v>
      </c>
      <c r="D63" s="28" t="s">
        <v>333</v>
      </c>
      <c r="E63" s="28" t="s">
        <v>18</v>
      </c>
      <c r="F63" s="28" t="s">
        <v>19</v>
      </c>
      <c r="G63" s="22"/>
      <c r="H63" s="10">
        <v>12000</v>
      </c>
      <c r="I63" s="10">
        <f t="shared" si="0"/>
        <v>1592643</v>
      </c>
      <c r="J63" s="28" t="s">
        <v>23</v>
      </c>
      <c r="K63" s="28" t="s">
        <v>663</v>
      </c>
      <c r="L63" s="71" t="s">
        <v>47</v>
      </c>
      <c r="M63" s="5" t="s">
        <v>15</v>
      </c>
    </row>
    <row r="64" spans="1:13" s="9" customFormat="1" ht="15.75">
      <c r="A64" s="62" t="s">
        <v>360</v>
      </c>
      <c r="B64" s="116">
        <v>42769</v>
      </c>
      <c r="C64" s="4" t="s">
        <v>311</v>
      </c>
      <c r="D64" s="28" t="s">
        <v>312</v>
      </c>
      <c r="E64" s="28" t="s">
        <v>18</v>
      </c>
      <c r="F64" s="28" t="s">
        <v>19</v>
      </c>
      <c r="G64" s="22"/>
      <c r="H64" s="10">
        <v>2000</v>
      </c>
      <c r="I64" s="10">
        <f t="shared" si="0"/>
        <v>1590643</v>
      </c>
      <c r="J64" s="28" t="s">
        <v>23</v>
      </c>
      <c r="K64" s="28" t="s">
        <v>663</v>
      </c>
      <c r="L64" s="71" t="s">
        <v>47</v>
      </c>
      <c r="M64" s="5" t="s">
        <v>15</v>
      </c>
    </row>
    <row r="65" spans="1:13" s="9" customFormat="1" ht="15.75">
      <c r="A65" s="62" t="s">
        <v>360</v>
      </c>
      <c r="B65" s="116">
        <v>42769</v>
      </c>
      <c r="C65" s="4" t="s">
        <v>313</v>
      </c>
      <c r="D65" s="28" t="s">
        <v>104</v>
      </c>
      <c r="E65" s="28" t="s">
        <v>18</v>
      </c>
      <c r="F65" s="28" t="s">
        <v>19</v>
      </c>
      <c r="G65" s="22"/>
      <c r="H65" s="10">
        <v>4000</v>
      </c>
      <c r="I65" s="10">
        <f t="shared" si="0"/>
        <v>1586643</v>
      </c>
      <c r="J65" s="28" t="s">
        <v>23</v>
      </c>
      <c r="K65" s="28" t="s">
        <v>663</v>
      </c>
      <c r="L65" s="71" t="s">
        <v>47</v>
      </c>
      <c r="M65" s="5" t="s">
        <v>15</v>
      </c>
    </row>
    <row r="66" spans="1:13" s="9" customFormat="1" ht="15.75">
      <c r="A66" s="62" t="s">
        <v>360</v>
      </c>
      <c r="B66" s="116">
        <v>42769</v>
      </c>
      <c r="C66" s="4" t="s">
        <v>314</v>
      </c>
      <c r="D66" s="28" t="s">
        <v>104</v>
      </c>
      <c r="E66" s="28" t="s">
        <v>18</v>
      </c>
      <c r="F66" s="28" t="s">
        <v>19</v>
      </c>
      <c r="G66" s="22"/>
      <c r="H66" s="10">
        <v>65000</v>
      </c>
      <c r="I66" s="10">
        <f t="shared" si="0"/>
        <v>1521643</v>
      </c>
      <c r="J66" s="28" t="s">
        <v>23</v>
      </c>
      <c r="K66" s="28" t="s">
        <v>663</v>
      </c>
      <c r="L66" s="71" t="s">
        <v>48</v>
      </c>
      <c r="M66" s="5" t="s">
        <v>15</v>
      </c>
    </row>
    <row r="67" spans="1:13" s="9" customFormat="1" ht="15.75">
      <c r="A67" s="62" t="s">
        <v>360</v>
      </c>
      <c r="B67" s="116">
        <v>42769</v>
      </c>
      <c r="C67" s="4" t="s">
        <v>315</v>
      </c>
      <c r="D67" s="28" t="s">
        <v>104</v>
      </c>
      <c r="E67" s="28" t="s">
        <v>18</v>
      </c>
      <c r="F67" s="28" t="s">
        <v>19</v>
      </c>
      <c r="G67" s="22"/>
      <c r="H67" s="10">
        <v>5000</v>
      </c>
      <c r="I67" s="10">
        <f t="shared" ref="I67:I131" si="1">I66+G67-H67</f>
        <v>1516643</v>
      </c>
      <c r="J67" s="28" t="s">
        <v>23</v>
      </c>
      <c r="K67" s="28" t="s">
        <v>663</v>
      </c>
      <c r="L67" s="71" t="s">
        <v>48</v>
      </c>
      <c r="M67" s="5" t="s">
        <v>15</v>
      </c>
    </row>
    <row r="68" spans="1:13" s="9" customFormat="1" ht="15.75">
      <c r="A68" s="62" t="s">
        <v>360</v>
      </c>
      <c r="B68" s="116">
        <v>42769</v>
      </c>
      <c r="C68" s="4" t="s">
        <v>26</v>
      </c>
      <c r="D68" s="28" t="s">
        <v>228</v>
      </c>
      <c r="E68" s="28" t="s">
        <v>26</v>
      </c>
      <c r="F68" s="28" t="s">
        <v>22</v>
      </c>
      <c r="G68" s="22"/>
      <c r="H68" s="10">
        <v>101000</v>
      </c>
      <c r="I68" s="10">
        <f t="shared" si="1"/>
        <v>1415643</v>
      </c>
      <c r="J68" s="28" t="s">
        <v>23</v>
      </c>
      <c r="K68" s="28" t="s">
        <v>663</v>
      </c>
      <c r="L68" s="71" t="s">
        <v>49</v>
      </c>
      <c r="M68" s="5" t="s">
        <v>15</v>
      </c>
    </row>
    <row r="69" spans="1:13" s="9" customFormat="1" ht="15.75">
      <c r="A69" s="62" t="s">
        <v>360</v>
      </c>
      <c r="B69" s="116">
        <v>42769</v>
      </c>
      <c r="C69" s="4" t="s">
        <v>50</v>
      </c>
      <c r="D69" s="28" t="s">
        <v>308</v>
      </c>
      <c r="E69" s="28" t="s">
        <v>50</v>
      </c>
      <c r="F69" s="28" t="s">
        <v>22</v>
      </c>
      <c r="G69" s="22"/>
      <c r="H69" s="10">
        <v>10000</v>
      </c>
      <c r="I69" s="10">
        <f t="shared" si="1"/>
        <v>1405643</v>
      </c>
      <c r="J69" s="28" t="s">
        <v>23</v>
      </c>
      <c r="K69" s="28" t="s">
        <v>663</v>
      </c>
      <c r="L69" s="71" t="s">
        <v>51</v>
      </c>
      <c r="M69" s="5" t="s">
        <v>15</v>
      </c>
    </row>
    <row r="70" spans="1:13" s="9" customFormat="1" ht="15.75">
      <c r="A70" s="62" t="s">
        <v>360</v>
      </c>
      <c r="B70" s="116">
        <v>42769</v>
      </c>
      <c r="C70" s="9" t="s">
        <v>80</v>
      </c>
      <c r="D70" s="28" t="s">
        <v>52</v>
      </c>
      <c r="E70" s="28" t="s">
        <v>11</v>
      </c>
      <c r="F70" s="28" t="s">
        <v>22</v>
      </c>
      <c r="G70" s="22"/>
      <c r="H70" s="10">
        <v>1500</v>
      </c>
      <c r="I70" s="10">
        <f t="shared" si="1"/>
        <v>1404143</v>
      </c>
      <c r="J70" s="28" t="s">
        <v>23</v>
      </c>
      <c r="K70" s="28" t="s">
        <v>663</v>
      </c>
      <c r="L70" s="71" t="s">
        <v>28</v>
      </c>
      <c r="M70" s="5" t="s">
        <v>15</v>
      </c>
    </row>
    <row r="71" spans="1:13" s="9" customFormat="1" ht="16.5" customHeight="1">
      <c r="A71" s="62" t="s">
        <v>360</v>
      </c>
      <c r="B71" s="117">
        <v>42769</v>
      </c>
      <c r="C71" s="3" t="s">
        <v>99</v>
      </c>
      <c r="D71" s="95" t="s">
        <v>106</v>
      </c>
      <c r="E71" s="28" t="s">
        <v>11</v>
      </c>
      <c r="F71" s="28" t="s">
        <v>19</v>
      </c>
      <c r="G71" s="103"/>
      <c r="H71" s="10">
        <v>600</v>
      </c>
      <c r="I71" s="10">
        <f t="shared" si="1"/>
        <v>1403543</v>
      </c>
      <c r="J71" s="73" t="s">
        <v>74</v>
      </c>
      <c r="K71" s="28" t="s">
        <v>663</v>
      </c>
      <c r="L71" s="104" t="s">
        <v>75</v>
      </c>
      <c r="M71" s="5" t="s">
        <v>15</v>
      </c>
    </row>
    <row r="72" spans="1:13" s="9" customFormat="1" ht="15.75">
      <c r="A72" s="62" t="s">
        <v>360</v>
      </c>
      <c r="B72" s="117">
        <v>42769</v>
      </c>
      <c r="C72" s="3" t="s">
        <v>156</v>
      </c>
      <c r="D72" s="95" t="s">
        <v>208</v>
      </c>
      <c r="E72" s="28" t="s">
        <v>196</v>
      </c>
      <c r="F72" s="28" t="s">
        <v>12</v>
      </c>
      <c r="G72" s="99"/>
      <c r="H72" s="10">
        <v>10000</v>
      </c>
      <c r="I72" s="10">
        <f t="shared" si="1"/>
        <v>1393543</v>
      </c>
      <c r="J72" s="73" t="s">
        <v>78</v>
      </c>
      <c r="K72" s="28" t="s">
        <v>663</v>
      </c>
      <c r="L72" s="71" t="s">
        <v>79</v>
      </c>
      <c r="M72" s="5" t="s">
        <v>15</v>
      </c>
    </row>
    <row r="73" spans="1:13" s="9" customFormat="1" ht="15.75">
      <c r="A73" s="62" t="s">
        <v>360</v>
      </c>
      <c r="B73" s="117">
        <v>42769</v>
      </c>
      <c r="C73" s="3" t="s">
        <v>80</v>
      </c>
      <c r="D73" s="95" t="s">
        <v>102</v>
      </c>
      <c r="E73" s="28" t="s">
        <v>11</v>
      </c>
      <c r="F73" s="28" t="s">
        <v>12</v>
      </c>
      <c r="G73" s="103"/>
      <c r="H73" s="10">
        <v>2000</v>
      </c>
      <c r="I73" s="10">
        <f t="shared" si="1"/>
        <v>1391543</v>
      </c>
      <c r="J73" s="73" t="s">
        <v>78</v>
      </c>
      <c r="K73" s="28" t="s">
        <v>663</v>
      </c>
      <c r="L73" s="71" t="s">
        <v>79</v>
      </c>
      <c r="M73" s="5" t="s">
        <v>15</v>
      </c>
    </row>
    <row r="74" spans="1:13" s="9" customFormat="1" ht="15.75">
      <c r="A74" s="62" t="s">
        <v>360</v>
      </c>
      <c r="B74" s="117">
        <v>42769</v>
      </c>
      <c r="C74" s="3" t="s">
        <v>50</v>
      </c>
      <c r="D74" s="95" t="s">
        <v>379</v>
      </c>
      <c r="E74" s="28" t="s">
        <v>50</v>
      </c>
      <c r="F74" s="28" t="s">
        <v>12</v>
      </c>
      <c r="G74" s="103"/>
      <c r="H74" s="10">
        <v>4000</v>
      </c>
      <c r="I74" s="10">
        <f t="shared" si="1"/>
        <v>1387543</v>
      </c>
      <c r="J74" s="73" t="s">
        <v>78</v>
      </c>
      <c r="K74" s="28" t="s">
        <v>663</v>
      </c>
      <c r="L74" s="71" t="s">
        <v>81</v>
      </c>
      <c r="M74" s="5" t="s">
        <v>29</v>
      </c>
    </row>
    <row r="75" spans="1:13" s="9" customFormat="1" ht="15.75">
      <c r="A75" s="62" t="s">
        <v>360</v>
      </c>
      <c r="B75" s="117">
        <v>42769</v>
      </c>
      <c r="C75" s="3" t="s">
        <v>99</v>
      </c>
      <c r="D75" s="95" t="s">
        <v>424</v>
      </c>
      <c r="E75" s="28" t="s">
        <v>11</v>
      </c>
      <c r="F75" s="28" t="s">
        <v>12</v>
      </c>
      <c r="G75" s="103"/>
      <c r="H75" s="10">
        <v>2000</v>
      </c>
      <c r="I75" s="10">
        <f t="shared" si="1"/>
        <v>1385543</v>
      </c>
      <c r="J75" s="73" t="s">
        <v>82</v>
      </c>
      <c r="K75" s="28" t="s">
        <v>663</v>
      </c>
      <c r="L75" s="71" t="s">
        <v>83</v>
      </c>
      <c r="M75" s="5" t="s">
        <v>15</v>
      </c>
    </row>
    <row r="76" spans="1:13" s="9" customFormat="1" ht="15.75">
      <c r="A76" s="62" t="s">
        <v>360</v>
      </c>
      <c r="B76" s="117">
        <v>42769</v>
      </c>
      <c r="C76" s="3" t="s">
        <v>16</v>
      </c>
      <c r="D76" s="95" t="s">
        <v>425</v>
      </c>
      <c r="E76" s="28" t="s">
        <v>197</v>
      </c>
      <c r="F76" s="28" t="s">
        <v>12</v>
      </c>
      <c r="G76" s="22"/>
      <c r="H76" s="10">
        <v>1100</v>
      </c>
      <c r="I76" s="10">
        <f t="shared" si="1"/>
        <v>1384443</v>
      </c>
      <c r="J76" s="73" t="s">
        <v>82</v>
      </c>
      <c r="K76" s="28" t="s">
        <v>663</v>
      </c>
      <c r="L76" s="71" t="s">
        <v>83</v>
      </c>
      <c r="M76" s="5" t="s">
        <v>15</v>
      </c>
    </row>
    <row r="77" spans="1:13" s="9" customFormat="1" ht="15.75">
      <c r="A77" s="62" t="s">
        <v>360</v>
      </c>
      <c r="B77" s="116">
        <v>42769</v>
      </c>
      <c r="C77" s="4" t="s">
        <v>99</v>
      </c>
      <c r="D77" s="28" t="s">
        <v>469</v>
      </c>
      <c r="E77" s="28" t="s">
        <v>11</v>
      </c>
      <c r="F77" s="28" t="s">
        <v>12</v>
      </c>
      <c r="G77" s="22"/>
      <c r="H77" s="10">
        <v>500</v>
      </c>
      <c r="I77" s="10">
        <f t="shared" si="1"/>
        <v>1383943</v>
      </c>
      <c r="J77" s="28" t="s">
        <v>84</v>
      </c>
      <c r="K77" s="28" t="s">
        <v>663</v>
      </c>
      <c r="L77" s="72" t="s">
        <v>85</v>
      </c>
      <c r="M77" s="5" t="s">
        <v>15</v>
      </c>
    </row>
    <row r="78" spans="1:13" s="9" customFormat="1" ht="15.75">
      <c r="A78" s="62" t="s">
        <v>360</v>
      </c>
      <c r="B78" s="116">
        <v>42769</v>
      </c>
      <c r="C78" s="3" t="s">
        <v>99</v>
      </c>
      <c r="D78" s="95" t="s">
        <v>470</v>
      </c>
      <c r="E78" s="73" t="s">
        <v>11</v>
      </c>
      <c r="F78" s="28" t="s">
        <v>12</v>
      </c>
      <c r="G78" s="125"/>
      <c r="H78" s="78">
        <v>500</v>
      </c>
      <c r="I78" s="10">
        <f t="shared" si="1"/>
        <v>1383443</v>
      </c>
      <c r="J78" s="28" t="s">
        <v>84</v>
      </c>
      <c r="K78" s="28" t="s">
        <v>663</v>
      </c>
      <c r="L78" s="72" t="s">
        <v>85</v>
      </c>
      <c r="M78" s="5" t="s">
        <v>15</v>
      </c>
    </row>
    <row r="79" spans="1:13" s="9" customFormat="1" ht="15.75">
      <c r="A79" s="62" t="s">
        <v>360</v>
      </c>
      <c r="B79" s="116">
        <v>42769</v>
      </c>
      <c r="C79" s="3" t="s">
        <v>99</v>
      </c>
      <c r="D79" s="95" t="s">
        <v>471</v>
      </c>
      <c r="E79" s="73" t="s">
        <v>11</v>
      </c>
      <c r="F79" s="28" t="s">
        <v>12</v>
      </c>
      <c r="G79" s="125"/>
      <c r="H79" s="78">
        <v>500</v>
      </c>
      <c r="I79" s="10">
        <f t="shared" si="1"/>
        <v>1382943</v>
      </c>
      <c r="J79" s="28" t="s">
        <v>84</v>
      </c>
      <c r="K79" s="28" t="s">
        <v>663</v>
      </c>
      <c r="L79" s="72" t="s">
        <v>85</v>
      </c>
      <c r="M79" s="31" t="s">
        <v>15</v>
      </c>
    </row>
    <row r="80" spans="1:13" s="9" customFormat="1" ht="15.75">
      <c r="A80" s="62" t="s">
        <v>360</v>
      </c>
      <c r="B80" s="116">
        <v>42769</v>
      </c>
      <c r="C80" s="3" t="s">
        <v>99</v>
      </c>
      <c r="D80" s="95" t="s">
        <v>472</v>
      </c>
      <c r="E80" s="73" t="s">
        <v>11</v>
      </c>
      <c r="F80" s="28" t="s">
        <v>12</v>
      </c>
      <c r="G80" s="125"/>
      <c r="H80" s="78">
        <v>1200</v>
      </c>
      <c r="I80" s="10">
        <f t="shared" si="1"/>
        <v>1381743</v>
      </c>
      <c r="J80" s="28" t="s">
        <v>84</v>
      </c>
      <c r="K80" s="28" t="s">
        <v>663</v>
      </c>
      <c r="L80" s="72" t="s">
        <v>85</v>
      </c>
      <c r="M80" s="5" t="s">
        <v>15</v>
      </c>
    </row>
    <row r="81" spans="1:13" s="9" customFormat="1" ht="16.5" customHeight="1">
      <c r="A81" s="62" t="s">
        <v>360</v>
      </c>
      <c r="B81" s="116">
        <v>42769</v>
      </c>
      <c r="C81" s="3" t="s">
        <v>50</v>
      </c>
      <c r="D81" s="95" t="s">
        <v>473</v>
      </c>
      <c r="E81" s="73" t="s">
        <v>197</v>
      </c>
      <c r="F81" s="28" t="s">
        <v>12</v>
      </c>
      <c r="G81" s="125"/>
      <c r="H81" s="78">
        <v>1000</v>
      </c>
      <c r="I81" s="10">
        <f t="shared" si="1"/>
        <v>1380743</v>
      </c>
      <c r="J81" s="28" t="s">
        <v>84</v>
      </c>
      <c r="K81" s="28" t="s">
        <v>663</v>
      </c>
      <c r="L81" s="72" t="s">
        <v>85</v>
      </c>
      <c r="M81" s="31" t="s">
        <v>15</v>
      </c>
    </row>
    <row r="82" spans="1:13" s="9" customFormat="1" ht="16.5" customHeight="1">
      <c r="A82" s="62" t="s">
        <v>360</v>
      </c>
      <c r="B82" s="116">
        <v>42770</v>
      </c>
      <c r="C82" s="3" t="s">
        <v>316</v>
      </c>
      <c r="D82" s="28" t="s">
        <v>107</v>
      </c>
      <c r="E82" s="73" t="s">
        <v>53</v>
      </c>
      <c r="F82" s="28" t="s">
        <v>19</v>
      </c>
      <c r="G82" s="125"/>
      <c r="H82" s="78">
        <v>180000</v>
      </c>
      <c r="I82" s="10">
        <f t="shared" si="1"/>
        <v>1200743</v>
      </c>
      <c r="J82" s="28" t="s">
        <v>23</v>
      </c>
      <c r="K82" s="28" t="s">
        <v>663</v>
      </c>
      <c r="L82" s="71" t="s">
        <v>54</v>
      </c>
      <c r="M82" s="31" t="s">
        <v>15</v>
      </c>
    </row>
    <row r="83" spans="1:13" s="9" customFormat="1" ht="16.5" customHeight="1">
      <c r="A83" s="62" t="s">
        <v>360</v>
      </c>
      <c r="B83" s="116">
        <v>42770</v>
      </c>
      <c r="C83" s="3" t="s">
        <v>317</v>
      </c>
      <c r="D83" s="28" t="s">
        <v>107</v>
      </c>
      <c r="E83" s="73" t="s">
        <v>53</v>
      </c>
      <c r="F83" s="28" t="s">
        <v>19</v>
      </c>
      <c r="G83" s="125"/>
      <c r="H83" s="78">
        <v>120000</v>
      </c>
      <c r="I83" s="10">
        <f t="shared" si="1"/>
        <v>1080743</v>
      </c>
      <c r="J83" s="28" t="s">
        <v>23</v>
      </c>
      <c r="K83" s="28" t="s">
        <v>663</v>
      </c>
      <c r="L83" s="71" t="s">
        <v>54</v>
      </c>
      <c r="M83" s="31" t="s">
        <v>15</v>
      </c>
    </row>
    <row r="84" spans="1:13" s="9" customFormat="1" ht="16.5" customHeight="1">
      <c r="A84" s="62" t="s">
        <v>360</v>
      </c>
      <c r="B84" s="116">
        <v>42770</v>
      </c>
      <c r="C84" s="3" t="s">
        <v>313</v>
      </c>
      <c r="D84" s="28" t="s">
        <v>318</v>
      </c>
      <c r="E84" s="73" t="s">
        <v>31</v>
      </c>
      <c r="F84" s="28" t="s">
        <v>19</v>
      </c>
      <c r="G84" s="125"/>
      <c r="H84" s="78">
        <v>6000</v>
      </c>
      <c r="I84" s="10">
        <f t="shared" si="1"/>
        <v>1074743</v>
      </c>
      <c r="J84" s="28" t="s">
        <v>23</v>
      </c>
      <c r="K84" s="28" t="s">
        <v>663</v>
      </c>
      <c r="L84" s="71" t="s">
        <v>55</v>
      </c>
      <c r="M84" s="31" t="s">
        <v>15</v>
      </c>
    </row>
    <row r="85" spans="1:13" s="9" customFormat="1" ht="16.5" customHeight="1">
      <c r="A85" s="62" t="s">
        <v>360</v>
      </c>
      <c r="B85" s="116">
        <v>42770</v>
      </c>
      <c r="C85" s="3" t="s">
        <v>319</v>
      </c>
      <c r="D85" s="28" t="s">
        <v>318</v>
      </c>
      <c r="E85" s="73" t="s">
        <v>18</v>
      </c>
      <c r="F85" s="28" t="s">
        <v>19</v>
      </c>
      <c r="G85" s="125"/>
      <c r="H85" s="78">
        <v>6000</v>
      </c>
      <c r="I85" s="10">
        <f t="shared" si="1"/>
        <v>1068743</v>
      </c>
      <c r="J85" s="28" t="s">
        <v>23</v>
      </c>
      <c r="K85" s="28" t="s">
        <v>663</v>
      </c>
      <c r="L85" s="71" t="s">
        <v>55</v>
      </c>
      <c r="M85" s="31" t="s">
        <v>15</v>
      </c>
    </row>
    <row r="86" spans="1:13" s="9" customFormat="1" ht="15.75">
      <c r="A86" s="62" t="s">
        <v>360</v>
      </c>
      <c r="B86" s="116">
        <v>42770</v>
      </c>
      <c r="C86" s="4" t="s">
        <v>155</v>
      </c>
      <c r="D86" s="28" t="s">
        <v>309</v>
      </c>
      <c r="E86" s="28" t="s">
        <v>196</v>
      </c>
      <c r="F86" s="28" t="s">
        <v>22</v>
      </c>
      <c r="G86" s="22"/>
      <c r="H86" s="10">
        <v>30000</v>
      </c>
      <c r="I86" s="10">
        <f t="shared" si="1"/>
        <v>1038743</v>
      </c>
      <c r="J86" s="28" t="s">
        <v>23</v>
      </c>
      <c r="K86" s="28" t="s">
        <v>663</v>
      </c>
      <c r="L86" s="71" t="s">
        <v>56</v>
      </c>
      <c r="M86" s="5" t="s">
        <v>15</v>
      </c>
    </row>
    <row r="87" spans="1:13" s="9" customFormat="1" ht="15.75">
      <c r="A87" s="62" t="s">
        <v>360</v>
      </c>
      <c r="B87" s="116">
        <v>42770</v>
      </c>
      <c r="C87" s="4" t="s">
        <v>57</v>
      </c>
      <c r="D87" s="28" t="s">
        <v>570</v>
      </c>
      <c r="E87" s="28" t="s">
        <v>31</v>
      </c>
      <c r="F87" s="28" t="s">
        <v>22</v>
      </c>
      <c r="G87" s="22"/>
      <c r="H87" s="10">
        <v>1700</v>
      </c>
      <c r="I87" s="10">
        <f t="shared" si="1"/>
        <v>1037043</v>
      </c>
      <c r="J87" s="28" t="s">
        <v>23</v>
      </c>
      <c r="K87" s="28" t="s">
        <v>663</v>
      </c>
      <c r="L87" s="71" t="s">
        <v>28</v>
      </c>
      <c r="M87" s="5" t="s">
        <v>29</v>
      </c>
    </row>
    <row r="88" spans="1:13" s="9" customFormat="1" ht="15.75">
      <c r="A88" s="62" t="s">
        <v>360</v>
      </c>
      <c r="B88" s="116">
        <v>42770</v>
      </c>
      <c r="C88" s="4" t="s">
        <v>80</v>
      </c>
      <c r="D88" s="28" t="s">
        <v>121</v>
      </c>
      <c r="E88" s="28" t="s">
        <v>11</v>
      </c>
      <c r="F88" s="28" t="s">
        <v>22</v>
      </c>
      <c r="G88" s="22"/>
      <c r="H88" s="10">
        <v>5000</v>
      </c>
      <c r="I88" s="10">
        <f t="shared" si="1"/>
        <v>1032043</v>
      </c>
      <c r="J88" s="28" t="s">
        <v>23</v>
      </c>
      <c r="K88" s="28" t="s">
        <v>663</v>
      </c>
      <c r="L88" s="70" t="s">
        <v>28</v>
      </c>
      <c r="M88" s="5" t="s">
        <v>15</v>
      </c>
    </row>
    <row r="89" spans="1:13" s="9" customFormat="1" ht="15.75">
      <c r="A89" s="62" t="s">
        <v>360</v>
      </c>
      <c r="B89" s="117">
        <v>42770</v>
      </c>
      <c r="C89" s="3" t="s">
        <v>156</v>
      </c>
      <c r="D89" s="95" t="s">
        <v>208</v>
      </c>
      <c r="E89" s="28" t="s">
        <v>196</v>
      </c>
      <c r="F89" s="28" t="s">
        <v>12</v>
      </c>
      <c r="G89" s="99"/>
      <c r="H89" s="10">
        <v>10000</v>
      </c>
      <c r="I89" s="10">
        <f t="shared" si="1"/>
        <v>1022043</v>
      </c>
      <c r="J89" s="73" t="s">
        <v>78</v>
      </c>
      <c r="K89" s="28" t="s">
        <v>663</v>
      </c>
      <c r="L89" s="70" t="s">
        <v>79</v>
      </c>
      <c r="M89" s="5" t="s">
        <v>15</v>
      </c>
    </row>
    <row r="90" spans="1:13" s="106" customFormat="1" ht="15.75">
      <c r="A90" s="62" t="s">
        <v>360</v>
      </c>
      <c r="B90" s="117">
        <v>42770</v>
      </c>
      <c r="C90" s="3" t="s">
        <v>80</v>
      </c>
      <c r="D90" s="95" t="s">
        <v>102</v>
      </c>
      <c r="E90" s="28" t="s">
        <v>11</v>
      </c>
      <c r="F90" s="28" t="s">
        <v>12</v>
      </c>
      <c r="G90" s="99"/>
      <c r="H90" s="10">
        <v>2000</v>
      </c>
      <c r="I90" s="10">
        <f t="shared" si="1"/>
        <v>1020043</v>
      </c>
      <c r="J90" s="73" t="s">
        <v>78</v>
      </c>
      <c r="K90" s="28" t="s">
        <v>663</v>
      </c>
      <c r="L90" s="70" t="s">
        <v>79</v>
      </c>
      <c r="M90" s="5" t="s">
        <v>15</v>
      </c>
    </row>
    <row r="91" spans="1:13" s="106" customFormat="1" ht="15.75">
      <c r="A91" s="62" t="s">
        <v>360</v>
      </c>
      <c r="B91" s="117">
        <v>42771</v>
      </c>
      <c r="C91" s="3" t="s">
        <v>156</v>
      </c>
      <c r="D91" s="95" t="s">
        <v>208</v>
      </c>
      <c r="E91" s="28" t="s">
        <v>196</v>
      </c>
      <c r="F91" s="28" t="s">
        <v>12</v>
      </c>
      <c r="G91" s="99"/>
      <c r="H91" s="10">
        <v>10000</v>
      </c>
      <c r="I91" s="10">
        <f t="shared" si="1"/>
        <v>1010043</v>
      </c>
      <c r="J91" s="73" t="s">
        <v>78</v>
      </c>
      <c r="K91" s="28" t="s">
        <v>663</v>
      </c>
      <c r="L91" s="70" t="s">
        <v>79</v>
      </c>
      <c r="M91" s="5" t="s">
        <v>15</v>
      </c>
    </row>
    <row r="92" spans="1:13" s="106" customFormat="1" ht="15.75">
      <c r="A92" s="62" t="s">
        <v>360</v>
      </c>
      <c r="B92" s="117">
        <v>42771</v>
      </c>
      <c r="C92" s="3" t="s">
        <v>80</v>
      </c>
      <c r="D92" s="95" t="s">
        <v>102</v>
      </c>
      <c r="E92" s="28" t="s">
        <v>11</v>
      </c>
      <c r="F92" s="28" t="s">
        <v>12</v>
      </c>
      <c r="G92" s="103"/>
      <c r="H92" s="10">
        <v>2000</v>
      </c>
      <c r="I92" s="10">
        <f t="shared" si="1"/>
        <v>1008043</v>
      </c>
      <c r="J92" s="73" t="s">
        <v>78</v>
      </c>
      <c r="K92" s="28" t="s">
        <v>663</v>
      </c>
      <c r="L92" s="70" t="s">
        <v>79</v>
      </c>
      <c r="M92" s="5" t="s">
        <v>15</v>
      </c>
    </row>
    <row r="93" spans="1:13" s="94" customFormat="1" ht="15.75">
      <c r="A93" s="30" t="s">
        <v>360</v>
      </c>
      <c r="B93" s="113">
        <v>42772</v>
      </c>
      <c r="C93" s="98" t="s">
        <v>409</v>
      </c>
      <c r="D93" s="95"/>
      <c r="E93" s="15"/>
      <c r="F93" s="15"/>
      <c r="G93" s="99">
        <v>1311914</v>
      </c>
      <c r="H93" s="19"/>
      <c r="I93" s="10">
        <f t="shared" si="1"/>
        <v>2319957</v>
      </c>
      <c r="J93" s="100"/>
      <c r="K93" s="28" t="s">
        <v>663</v>
      </c>
      <c r="L93" s="101"/>
      <c r="M93" s="102" t="s">
        <v>15</v>
      </c>
    </row>
    <row r="94" spans="1:13" s="106" customFormat="1" ht="15.75">
      <c r="A94" s="62" t="s">
        <v>360</v>
      </c>
      <c r="B94" s="116">
        <v>42772</v>
      </c>
      <c r="C94" s="3" t="s">
        <v>364</v>
      </c>
      <c r="D94" s="95" t="s">
        <v>365</v>
      </c>
      <c r="E94" s="28" t="s">
        <v>18</v>
      </c>
      <c r="F94" s="28" t="s">
        <v>19</v>
      </c>
      <c r="G94" s="22"/>
      <c r="H94" s="10">
        <v>4000</v>
      </c>
      <c r="I94" s="10">
        <f t="shared" si="1"/>
        <v>2315957</v>
      </c>
      <c r="J94" s="28" t="s">
        <v>13</v>
      </c>
      <c r="K94" s="28" t="s">
        <v>663</v>
      </c>
      <c r="L94" s="66" t="s">
        <v>283</v>
      </c>
      <c r="M94" s="5" t="s">
        <v>15</v>
      </c>
    </row>
    <row r="95" spans="1:13" s="9" customFormat="1" ht="15.75">
      <c r="A95" s="62" t="s">
        <v>360</v>
      </c>
      <c r="B95" s="116">
        <v>42772</v>
      </c>
      <c r="C95" s="4" t="s">
        <v>80</v>
      </c>
      <c r="D95" s="28" t="s">
        <v>232</v>
      </c>
      <c r="E95" s="28" t="s">
        <v>11</v>
      </c>
      <c r="F95" s="28" t="s">
        <v>22</v>
      </c>
      <c r="G95" s="22"/>
      <c r="H95" s="10">
        <v>300</v>
      </c>
      <c r="I95" s="10">
        <f t="shared" si="1"/>
        <v>2315657</v>
      </c>
      <c r="J95" s="28" t="s">
        <v>23</v>
      </c>
      <c r="K95" s="28" t="s">
        <v>663</v>
      </c>
      <c r="L95" s="70" t="s">
        <v>28</v>
      </c>
      <c r="M95" s="5" t="s">
        <v>15</v>
      </c>
    </row>
    <row r="96" spans="1:13" s="9" customFormat="1" ht="15.75">
      <c r="A96" s="62" t="s">
        <v>360</v>
      </c>
      <c r="B96" s="117">
        <v>42772</v>
      </c>
      <c r="C96" s="3" t="s">
        <v>99</v>
      </c>
      <c r="D96" s="95" t="s">
        <v>108</v>
      </c>
      <c r="E96" s="28" t="s">
        <v>11</v>
      </c>
      <c r="F96" s="28" t="s">
        <v>72</v>
      </c>
      <c r="G96" s="99"/>
      <c r="H96" s="10">
        <v>1000</v>
      </c>
      <c r="I96" s="10">
        <f t="shared" si="1"/>
        <v>2314657</v>
      </c>
      <c r="J96" s="73" t="s">
        <v>73</v>
      </c>
      <c r="K96" s="28" t="s">
        <v>663</v>
      </c>
      <c r="L96" s="70" t="s">
        <v>198</v>
      </c>
      <c r="M96" s="105" t="s">
        <v>15</v>
      </c>
    </row>
    <row r="97" spans="1:13" s="9" customFormat="1" ht="15.75">
      <c r="A97" s="62" t="s">
        <v>360</v>
      </c>
      <c r="B97" s="117">
        <v>42772</v>
      </c>
      <c r="C97" s="3" t="s">
        <v>50</v>
      </c>
      <c r="D97" s="95" t="s">
        <v>238</v>
      </c>
      <c r="E97" s="28" t="s">
        <v>50</v>
      </c>
      <c r="F97" s="28" t="s">
        <v>19</v>
      </c>
      <c r="G97" s="99"/>
      <c r="H97" s="10">
        <v>7000</v>
      </c>
      <c r="I97" s="10">
        <f t="shared" si="1"/>
        <v>2307657</v>
      </c>
      <c r="J97" s="73" t="s">
        <v>74</v>
      </c>
      <c r="K97" s="28" t="s">
        <v>663</v>
      </c>
      <c r="L97" s="73" t="s">
        <v>237</v>
      </c>
      <c r="M97" s="5" t="s">
        <v>15</v>
      </c>
    </row>
    <row r="98" spans="1:13" s="9" customFormat="1" ht="15.75">
      <c r="A98" s="62" t="s">
        <v>360</v>
      </c>
      <c r="B98" s="117">
        <v>42772</v>
      </c>
      <c r="C98" s="3" t="s">
        <v>99</v>
      </c>
      <c r="D98" s="95" t="s">
        <v>109</v>
      </c>
      <c r="E98" s="28" t="s">
        <v>11</v>
      </c>
      <c r="F98" s="28" t="s">
        <v>19</v>
      </c>
      <c r="G98" s="99"/>
      <c r="H98" s="10">
        <v>600</v>
      </c>
      <c r="I98" s="10">
        <f t="shared" si="1"/>
        <v>2307057</v>
      </c>
      <c r="J98" s="73" t="s">
        <v>74</v>
      </c>
      <c r="K98" s="28" t="s">
        <v>663</v>
      </c>
      <c r="L98" s="73" t="s">
        <v>75</v>
      </c>
      <c r="M98" s="5" t="s">
        <v>15</v>
      </c>
    </row>
    <row r="99" spans="1:13" s="9" customFormat="1" ht="15.75">
      <c r="A99" s="62" t="s">
        <v>360</v>
      </c>
      <c r="B99" s="117">
        <v>42772</v>
      </c>
      <c r="C99" s="3" t="s">
        <v>80</v>
      </c>
      <c r="D99" s="95" t="s">
        <v>108</v>
      </c>
      <c r="E99" s="28" t="s">
        <v>11</v>
      </c>
      <c r="F99" s="28" t="s">
        <v>72</v>
      </c>
      <c r="G99" s="99"/>
      <c r="H99" s="10">
        <v>1000</v>
      </c>
      <c r="I99" s="10">
        <f t="shared" si="1"/>
        <v>2306057</v>
      </c>
      <c r="J99" s="73" t="s">
        <v>194</v>
      </c>
      <c r="K99" s="28" t="s">
        <v>663</v>
      </c>
      <c r="L99" s="70" t="s">
        <v>274</v>
      </c>
      <c r="M99" s="5" t="s">
        <v>15</v>
      </c>
    </row>
    <row r="100" spans="1:13" s="9" customFormat="1" ht="15.75">
      <c r="A100" s="62" t="s">
        <v>360</v>
      </c>
      <c r="B100" s="116">
        <v>42772</v>
      </c>
      <c r="C100" s="3" t="s">
        <v>99</v>
      </c>
      <c r="D100" s="95" t="s">
        <v>426</v>
      </c>
      <c r="E100" s="28" t="s">
        <v>11</v>
      </c>
      <c r="F100" s="28" t="s">
        <v>12</v>
      </c>
      <c r="G100" s="22"/>
      <c r="H100" s="10">
        <v>2400</v>
      </c>
      <c r="I100" s="10">
        <f t="shared" si="1"/>
        <v>2303657</v>
      </c>
      <c r="J100" s="73" t="s">
        <v>82</v>
      </c>
      <c r="K100" s="28" t="s">
        <v>663</v>
      </c>
      <c r="L100" s="70" t="s">
        <v>83</v>
      </c>
      <c r="M100" s="5" t="s">
        <v>15</v>
      </c>
    </row>
    <row r="101" spans="1:13" s="9" customFormat="1" ht="15.75">
      <c r="A101" s="62" t="s">
        <v>360</v>
      </c>
      <c r="B101" s="116">
        <v>42772</v>
      </c>
      <c r="C101" s="3" t="s">
        <v>16</v>
      </c>
      <c r="D101" s="95" t="s">
        <v>427</v>
      </c>
      <c r="E101" s="28" t="s">
        <v>197</v>
      </c>
      <c r="F101" s="28" t="s">
        <v>12</v>
      </c>
      <c r="G101" s="22"/>
      <c r="H101" s="10">
        <v>1100</v>
      </c>
      <c r="I101" s="10">
        <f t="shared" si="1"/>
        <v>2302557</v>
      </c>
      <c r="J101" s="73" t="s">
        <v>82</v>
      </c>
      <c r="K101" s="28" t="s">
        <v>663</v>
      </c>
      <c r="L101" s="70" t="s">
        <v>83</v>
      </c>
      <c r="M101" s="5" t="s">
        <v>15</v>
      </c>
    </row>
    <row r="102" spans="1:13" s="9" customFormat="1" ht="15.75">
      <c r="A102" s="62" t="s">
        <v>360</v>
      </c>
      <c r="B102" s="116">
        <v>42772</v>
      </c>
      <c r="C102" s="3" t="s">
        <v>99</v>
      </c>
      <c r="D102" s="95" t="s">
        <v>474</v>
      </c>
      <c r="E102" s="73" t="s">
        <v>11</v>
      </c>
      <c r="F102" s="28" t="s">
        <v>12</v>
      </c>
      <c r="G102" s="125"/>
      <c r="H102" s="78">
        <v>800</v>
      </c>
      <c r="I102" s="10">
        <f t="shared" si="1"/>
        <v>2301757</v>
      </c>
      <c r="J102" s="28" t="s">
        <v>84</v>
      </c>
      <c r="K102" s="28" t="s">
        <v>663</v>
      </c>
      <c r="L102" s="66" t="s">
        <v>85</v>
      </c>
      <c r="M102" s="5" t="s">
        <v>15</v>
      </c>
    </row>
    <row r="103" spans="1:13" s="9" customFormat="1" ht="15.75">
      <c r="A103" s="62" t="s">
        <v>360</v>
      </c>
      <c r="B103" s="116">
        <v>42772</v>
      </c>
      <c r="C103" s="3" t="s">
        <v>99</v>
      </c>
      <c r="D103" s="95" t="s">
        <v>475</v>
      </c>
      <c r="E103" s="73" t="s">
        <v>11</v>
      </c>
      <c r="F103" s="28" t="s">
        <v>12</v>
      </c>
      <c r="G103" s="125"/>
      <c r="H103" s="78">
        <v>500</v>
      </c>
      <c r="I103" s="10">
        <f t="shared" si="1"/>
        <v>2301257</v>
      </c>
      <c r="J103" s="28" t="s">
        <v>84</v>
      </c>
      <c r="K103" s="28" t="s">
        <v>663</v>
      </c>
      <c r="L103" s="66" t="s">
        <v>85</v>
      </c>
      <c r="M103" s="31" t="s">
        <v>15</v>
      </c>
    </row>
    <row r="104" spans="1:13" s="9" customFormat="1" ht="15.75">
      <c r="A104" s="62" t="s">
        <v>360</v>
      </c>
      <c r="B104" s="116">
        <v>42772</v>
      </c>
      <c r="C104" s="3" t="s">
        <v>99</v>
      </c>
      <c r="D104" s="95" t="s">
        <v>476</v>
      </c>
      <c r="E104" s="73" t="s">
        <v>11</v>
      </c>
      <c r="F104" s="28" t="s">
        <v>12</v>
      </c>
      <c r="G104" s="125"/>
      <c r="H104" s="78">
        <v>1200</v>
      </c>
      <c r="I104" s="10">
        <f t="shared" si="1"/>
        <v>2300057</v>
      </c>
      <c r="J104" s="28" t="s">
        <v>84</v>
      </c>
      <c r="K104" s="28" t="s">
        <v>663</v>
      </c>
      <c r="L104" s="66" t="s">
        <v>85</v>
      </c>
      <c r="M104" s="31" t="s">
        <v>15</v>
      </c>
    </row>
    <row r="105" spans="1:13" s="9" customFormat="1" ht="15.75">
      <c r="A105" s="62" t="s">
        <v>360</v>
      </c>
      <c r="B105" s="116">
        <v>42772</v>
      </c>
      <c r="C105" s="3" t="s">
        <v>16</v>
      </c>
      <c r="D105" s="95" t="s">
        <v>477</v>
      </c>
      <c r="E105" s="73" t="s">
        <v>197</v>
      </c>
      <c r="F105" s="28" t="s">
        <v>12</v>
      </c>
      <c r="G105" s="125"/>
      <c r="H105" s="78">
        <v>1100</v>
      </c>
      <c r="I105" s="10">
        <f t="shared" si="1"/>
        <v>2298957</v>
      </c>
      <c r="J105" s="28" t="s">
        <v>84</v>
      </c>
      <c r="K105" s="28" t="s">
        <v>663</v>
      </c>
      <c r="L105" s="66" t="s">
        <v>85</v>
      </c>
      <c r="M105" s="31" t="s">
        <v>15</v>
      </c>
    </row>
    <row r="106" spans="1:13" s="9" customFormat="1" ht="15.75">
      <c r="A106" s="62" t="s">
        <v>360</v>
      </c>
      <c r="B106" s="117">
        <v>42772</v>
      </c>
      <c r="C106" s="126" t="s">
        <v>191</v>
      </c>
      <c r="D106" s="76" t="s">
        <v>110</v>
      </c>
      <c r="E106" s="73" t="s">
        <v>11</v>
      </c>
      <c r="F106" s="28" t="s">
        <v>22</v>
      </c>
      <c r="G106" s="125"/>
      <c r="H106" s="78">
        <v>5000</v>
      </c>
      <c r="I106" s="10">
        <f t="shared" si="1"/>
        <v>2293957</v>
      </c>
      <c r="J106" s="73" t="s">
        <v>86</v>
      </c>
      <c r="K106" s="28" t="s">
        <v>663</v>
      </c>
      <c r="L106" s="70" t="s">
        <v>88</v>
      </c>
      <c r="M106" s="5" t="s">
        <v>15</v>
      </c>
    </row>
    <row r="107" spans="1:13" s="9" customFormat="1" ht="15.75">
      <c r="A107" s="62" t="s">
        <v>360</v>
      </c>
      <c r="B107" s="117">
        <v>42772</v>
      </c>
      <c r="C107" s="3" t="s">
        <v>366</v>
      </c>
      <c r="D107" s="95" t="s">
        <v>367</v>
      </c>
      <c r="E107" s="28" t="s">
        <v>18</v>
      </c>
      <c r="F107" s="28" t="s">
        <v>19</v>
      </c>
      <c r="G107" s="22"/>
      <c r="H107" s="10">
        <v>2600</v>
      </c>
      <c r="I107" s="10">
        <f t="shared" si="1"/>
        <v>2291357</v>
      </c>
      <c r="J107" s="73" t="s">
        <v>86</v>
      </c>
      <c r="K107" s="28" t="s">
        <v>663</v>
      </c>
      <c r="L107" s="70" t="s">
        <v>89</v>
      </c>
      <c r="M107" s="31" t="s">
        <v>15</v>
      </c>
    </row>
    <row r="108" spans="1:13" s="9" customFormat="1" ht="15.75">
      <c r="A108" s="62" t="s">
        <v>360</v>
      </c>
      <c r="B108" s="117">
        <v>42772</v>
      </c>
      <c r="C108" s="3" t="s">
        <v>80</v>
      </c>
      <c r="D108" s="95" t="s">
        <v>108</v>
      </c>
      <c r="E108" s="28" t="s">
        <v>11</v>
      </c>
      <c r="F108" s="28" t="s">
        <v>72</v>
      </c>
      <c r="G108" s="99"/>
      <c r="H108" s="10">
        <v>1000</v>
      </c>
      <c r="I108" s="10">
        <f t="shared" si="1"/>
        <v>2290357</v>
      </c>
      <c r="J108" s="73" t="s">
        <v>93</v>
      </c>
      <c r="K108" s="28" t="s">
        <v>663</v>
      </c>
      <c r="L108" s="70" t="s">
        <v>94</v>
      </c>
      <c r="M108" s="5" t="s">
        <v>15</v>
      </c>
    </row>
    <row r="109" spans="1:13" s="9" customFormat="1" ht="15.75">
      <c r="A109" s="62" t="s">
        <v>360</v>
      </c>
      <c r="B109" s="117">
        <v>42773</v>
      </c>
      <c r="C109" s="3" t="s">
        <v>678</v>
      </c>
      <c r="D109" s="95"/>
      <c r="E109" s="28"/>
      <c r="F109" s="28"/>
      <c r="G109" s="99"/>
      <c r="H109" s="10">
        <v>50000</v>
      </c>
      <c r="I109" s="10">
        <f t="shared" si="1"/>
        <v>2240357</v>
      </c>
      <c r="J109" s="73"/>
      <c r="K109" s="28" t="s">
        <v>663</v>
      </c>
      <c r="L109" s="70"/>
      <c r="M109" s="5" t="s">
        <v>15</v>
      </c>
    </row>
    <row r="110" spans="1:13" s="9" customFormat="1" ht="15.75">
      <c r="A110" s="62" t="s">
        <v>360</v>
      </c>
      <c r="B110" s="116">
        <v>42773</v>
      </c>
      <c r="C110" s="4" t="s">
        <v>99</v>
      </c>
      <c r="D110" s="28" t="s">
        <v>58</v>
      </c>
      <c r="E110" s="28" t="s">
        <v>11</v>
      </c>
      <c r="F110" s="28" t="s">
        <v>22</v>
      </c>
      <c r="G110" s="22"/>
      <c r="H110" s="10">
        <v>1200</v>
      </c>
      <c r="I110" s="10">
        <f t="shared" si="1"/>
        <v>2239157</v>
      </c>
      <c r="J110" s="28" t="s">
        <v>23</v>
      </c>
      <c r="K110" s="28" t="s">
        <v>663</v>
      </c>
      <c r="L110" s="70" t="s">
        <v>28</v>
      </c>
      <c r="M110" s="5" t="s">
        <v>15</v>
      </c>
    </row>
    <row r="111" spans="1:13" s="9" customFormat="1" ht="15.75">
      <c r="A111" s="62" t="s">
        <v>360</v>
      </c>
      <c r="B111" s="116">
        <v>42773</v>
      </c>
      <c r="C111" s="4" t="s">
        <v>98</v>
      </c>
      <c r="D111" s="28" t="s">
        <v>111</v>
      </c>
      <c r="E111" s="28" t="s">
        <v>11</v>
      </c>
      <c r="F111" s="28" t="s">
        <v>22</v>
      </c>
      <c r="G111" s="22"/>
      <c r="H111" s="10">
        <v>1000</v>
      </c>
      <c r="I111" s="10">
        <f t="shared" si="1"/>
        <v>2238157</v>
      </c>
      <c r="J111" s="28" t="s">
        <v>23</v>
      </c>
      <c r="K111" s="28" t="s">
        <v>663</v>
      </c>
      <c r="L111" s="70" t="s">
        <v>28</v>
      </c>
      <c r="M111" s="5" t="s">
        <v>15</v>
      </c>
    </row>
    <row r="112" spans="1:13" s="9" customFormat="1" ht="15.75">
      <c r="A112" s="62" t="s">
        <v>360</v>
      </c>
      <c r="B112" s="116">
        <v>42773</v>
      </c>
      <c r="C112" s="4" t="s">
        <v>380</v>
      </c>
      <c r="D112" s="28" t="s">
        <v>668</v>
      </c>
      <c r="E112" s="28" t="s">
        <v>18</v>
      </c>
      <c r="F112" s="28" t="s">
        <v>22</v>
      </c>
      <c r="G112" s="22"/>
      <c r="H112" s="10">
        <v>150000</v>
      </c>
      <c r="I112" s="10">
        <f t="shared" si="1"/>
        <v>2088157</v>
      </c>
      <c r="J112" s="28" t="s">
        <v>23</v>
      </c>
      <c r="K112" s="28" t="s">
        <v>663</v>
      </c>
      <c r="L112" s="70" t="s">
        <v>59</v>
      </c>
      <c r="M112" s="5" t="s">
        <v>15</v>
      </c>
    </row>
    <row r="113" spans="1:13" s="9" customFormat="1" ht="15.75">
      <c r="A113" s="62" t="s">
        <v>360</v>
      </c>
      <c r="B113" s="116">
        <v>42773</v>
      </c>
      <c r="C113" s="4" t="s">
        <v>381</v>
      </c>
      <c r="D113" s="28" t="s">
        <v>382</v>
      </c>
      <c r="E113" s="28" t="s">
        <v>18</v>
      </c>
      <c r="F113" s="28" t="s">
        <v>19</v>
      </c>
      <c r="G113" s="22"/>
      <c r="H113" s="10">
        <v>130000</v>
      </c>
      <c r="I113" s="10">
        <f t="shared" si="1"/>
        <v>1958157</v>
      </c>
      <c r="J113" s="28" t="s">
        <v>23</v>
      </c>
      <c r="K113" s="28" t="s">
        <v>663</v>
      </c>
      <c r="L113" s="70" t="s">
        <v>60</v>
      </c>
      <c r="M113" s="5" t="s">
        <v>15</v>
      </c>
    </row>
    <row r="114" spans="1:13" s="9" customFormat="1" ht="15.75">
      <c r="A114" s="62" t="s">
        <v>360</v>
      </c>
      <c r="B114" s="117">
        <v>42773</v>
      </c>
      <c r="C114" s="3" t="s">
        <v>80</v>
      </c>
      <c r="D114" s="95" t="s">
        <v>108</v>
      </c>
      <c r="E114" s="28" t="s">
        <v>11</v>
      </c>
      <c r="F114" s="28" t="s">
        <v>72</v>
      </c>
      <c r="G114" s="99"/>
      <c r="H114" s="10">
        <v>1000</v>
      </c>
      <c r="I114" s="10">
        <f t="shared" si="1"/>
        <v>1957157</v>
      </c>
      <c r="J114" s="73" t="s">
        <v>73</v>
      </c>
      <c r="K114" s="28" t="s">
        <v>663</v>
      </c>
      <c r="L114" s="70" t="s">
        <v>198</v>
      </c>
      <c r="M114" s="105" t="s">
        <v>15</v>
      </c>
    </row>
    <row r="115" spans="1:13" s="9" customFormat="1" ht="15.75">
      <c r="A115" s="62" t="s">
        <v>360</v>
      </c>
      <c r="B115" s="116">
        <v>42773</v>
      </c>
      <c r="C115" s="3" t="s">
        <v>80</v>
      </c>
      <c r="D115" s="95" t="s">
        <v>199</v>
      </c>
      <c r="E115" s="28" t="s">
        <v>11</v>
      </c>
      <c r="F115" s="28" t="s">
        <v>19</v>
      </c>
      <c r="G115" s="22"/>
      <c r="H115" s="10">
        <v>1600</v>
      </c>
      <c r="I115" s="10">
        <f t="shared" si="1"/>
        <v>1955557</v>
      </c>
      <c r="J115" s="73" t="s">
        <v>74</v>
      </c>
      <c r="K115" s="28" t="s">
        <v>663</v>
      </c>
      <c r="L115" s="73" t="s">
        <v>75</v>
      </c>
      <c r="M115" s="5" t="s">
        <v>15</v>
      </c>
    </row>
    <row r="116" spans="1:13" s="9" customFormat="1" ht="15.75">
      <c r="A116" s="62" t="s">
        <v>360</v>
      </c>
      <c r="B116" s="116">
        <v>42773</v>
      </c>
      <c r="C116" s="3" t="s">
        <v>76</v>
      </c>
      <c r="D116" s="95" t="s">
        <v>112</v>
      </c>
      <c r="E116" s="28" t="s">
        <v>77</v>
      </c>
      <c r="F116" s="28" t="s">
        <v>19</v>
      </c>
      <c r="G116" s="22"/>
      <c r="H116" s="10"/>
      <c r="I116" s="10">
        <f t="shared" si="1"/>
        <v>1955557</v>
      </c>
      <c r="J116" s="73" t="s">
        <v>74</v>
      </c>
      <c r="K116" s="28" t="s">
        <v>663</v>
      </c>
      <c r="L116" s="73" t="s">
        <v>239</v>
      </c>
      <c r="M116" s="5" t="s">
        <v>15</v>
      </c>
    </row>
    <row r="117" spans="1:13" s="9" customFormat="1" ht="15.75">
      <c r="A117" s="62" t="s">
        <v>360</v>
      </c>
      <c r="B117" s="117">
        <v>42773</v>
      </c>
      <c r="C117" s="3" t="s">
        <v>80</v>
      </c>
      <c r="D117" s="95" t="s">
        <v>108</v>
      </c>
      <c r="E117" s="28" t="s">
        <v>11</v>
      </c>
      <c r="F117" s="28" t="s">
        <v>72</v>
      </c>
      <c r="G117" s="99"/>
      <c r="H117" s="10">
        <v>1000</v>
      </c>
      <c r="I117" s="10">
        <f t="shared" si="1"/>
        <v>1954557</v>
      </c>
      <c r="J117" s="73" t="s">
        <v>194</v>
      </c>
      <c r="K117" s="28" t="s">
        <v>663</v>
      </c>
      <c r="L117" s="70" t="s">
        <v>274</v>
      </c>
      <c r="M117" s="5" t="s">
        <v>15</v>
      </c>
    </row>
    <row r="118" spans="1:13" s="9" customFormat="1" ht="15.75">
      <c r="A118" s="62" t="s">
        <v>360</v>
      </c>
      <c r="B118" s="117">
        <v>42773</v>
      </c>
      <c r="C118" s="3" t="s">
        <v>80</v>
      </c>
      <c r="D118" s="95" t="s">
        <v>108</v>
      </c>
      <c r="E118" s="28" t="s">
        <v>11</v>
      </c>
      <c r="F118" s="28" t="s">
        <v>72</v>
      </c>
      <c r="G118" s="99"/>
      <c r="H118" s="10">
        <v>1000</v>
      </c>
      <c r="I118" s="10">
        <f t="shared" si="1"/>
        <v>1953557</v>
      </c>
      <c r="J118" s="73" t="s">
        <v>93</v>
      </c>
      <c r="K118" s="28" t="s">
        <v>663</v>
      </c>
      <c r="L118" s="70" t="s">
        <v>94</v>
      </c>
      <c r="M118" s="5" t="s">
        <v>15</v>
      </c>
    </row>
    <row r="119" spans="1:13" s="9" customFormat="1" ht="15.75">
      <c r="A119" s="62" t="s">
        <v>360</v>
      </c>
      <c r="B119" s="116">
        <v>42773</v>
      </c>
      <c r="C119" s="6" t="s">
        <v>80</v>
      </c>
      <c r="D119" s="62" t="s">
        <v>209</v>
      </c>
      <c r="E119" s="28" t="s">
        <v>11</v>
      </c>
      <c r="F119" s="28" t="s">
        <v>12</v>
      </c>
      <c r="G119" s="22"/>
      <c r="H119" s="10">
        <v>500</v>
      </c>
      <c r="I119" s="10">
        <f t="shared" si="1"/>
        <v>1953057</v>
      </c>
      <c r="J119" s="28" t="s">
        <v>13</v>
      </c>
      <c r="K119" s="28" t="s">
        <v>663</v>
      </c>
      <c r="L119" s="66" t="s">
        <v>14</v>
      </c>
      <c r="M119" s="5" t="s">
        <v>15</v>
      </c>
    </row>
    <row r="120" spans="1:13" s="9" customFormat="1" ht="15.75">
      <c r="A120" s="62" t="s">
        <v>360</v>
      </c>
      <c r="B120" s="116">
        <v>42773</v>
      </c>
      <c r="C120" s="3" t="s">
        <v>154</v>
      </c>
      <c r="D120" s="95" t="s">
        <v>512</v>
      </c>
      <c r="E120" s="28" t="s">
        <v>11</v>
      </c>
      <c r="F120" s="28" t="s">
        <v>12</v>
      </c>
      <c r="G120" s="22"/>
      <c r="H120" s="10">
        <v>5500</v>
      </c>
      <c r="I120" s="10">
        <f t="shared" si="1"/>
        <v>1947557</v>
      </c>
      <c r="J120" s="28" t="s">
        <v>13</v>
      </c>
      <c r="K120" s="28" t="s">
        <v>663</v>
      </c>
      <c r="L120" s="66" t="s">
        <v>284</v>
      </c>
      <c r="M120" s="5" t="s">
        <v>15</v>
      </c>
    </row>
    <row r="121" spans="1:13" s="9" customFormat="1" ht="15.75">
      <c r="A121" s="62" t="s">
        <v>360</v>
      </c>
      <c r="B121" s="116">
        <v>42773</v>
      </c>
      <c r="C121" s="3" t="s">
        <v>99</v>
      </c>
      <c r="D121" s="95" t="s">
        <v>513</v>
      </c>
      <c r="E121" s="28" t="s">
        <v>11</v>
      </c>
      <c r="F121" s="28" t="s">
        <v>12</v>
      </c>
      <c r="G121" s="22"/>
      <c r="H121" s="10">
        <v>2000</v>
      </c>
      <c r="I121" s="10">
        <f t="shared" si="1"/>
        <v>1945557</v>
      </c>
      <c r="J121" s="28" t="s">
        <v>13</v>
      </c>
      <c r="K121" s="28" t="s">
        <v>663</v>
      </c>
      <c r="L121" s="66" t="s">
        <v>14</v>
      </c>
      <c r="M121" s="5" t="s">
        <v>15</v>
      </c>
    </row>
    <row r="122" spans="1:13" s="9" customFormat="1" ht="15.75">
      <c r="A122" s="62" t="s">
        <v>360</v>
      </c>
      <c r="B122" s="116">
        <v>42773</v>
      </c>
      <c r="C122" s="3" t="s">
        <v>155</v>
      </c>
      <c r="D122" s="95" t="s">
        <v>514</v>
      </c>
      <c r="E122" s="28" t="s">
        <v>196</v>
      </c>
      <c r="F122" s="28" t="s">
        <v>12</v>
      </c>
      <c r="G122" s="22"/>
      <c r="H122" s="10">
        <v>5000</v>
      </c>
      <c r="I122" s="10">
        <f t="shared" si="1"/>
        <v>1940557</v>
      </c>
      <c r="J122" s="28" t="s">
        <v>13</v>
      </c>
      <c r="K122" s="28" t="s">
        <v>663</v>
      </c>
      <c r="L122" s="66" t="s">
        <v>285</v>
      </c>
      <c r="M122" s="5" t="s">
        <v>15</v>
      </c>
    </row>
    <row r="123" spans="1:13" s="9" customFormat="1" ht="15.75">
      <c r="A123" s="62" t="s">
        <v>360</v>
      </c>
      <c r="B123" s="116">
        <v>42773</v>
      </c>
      <c r="C123" s="3" t="s">
        <v>156</v>
      </c>
      <c r="D123" s="95" t="s">
        <v>423</v>
      </c>
      <c r="E123" s="28" t="s">
        <v>196</v>
      </c>
      <c r="F123" s="28" t="s">
        <v>12</v>
      </c>
      <c r="G123" s="22"/>
      <c r="H123" s="10">
        <v>3000</v>
      </c>
      <c r="I123" s="10">
        <f t="shared" si="1"/>
        <v>1937557</v>
      </c>
      <c r="J123" s="28" t="s">
        <v>13</v>
      </c>
      <c r="K123" s="28" t="s">
        <v>663</v>
      </c>
      <c r="L123" s="66" t="s">
        <v>14</v>
      </c>
      <c r="M123" s="5" t="s">
        <v>15</v>
      </c>
    </row>
    <row r="124" spans="1:13" s="9" customFormat="1" ht="15.75">
      <c r="A124" s="62" t="s">
        <v>360</v>
      </c>
      <c r="B124" s="116">
        <v>42773</v>
      </c>
      <c r="C124" s="3" t="s">
        <v>394</v>
      </c>
      <c r="D124" s="95" t="s">
        <v>556</v>
      </c>
      <c r="E124" s="28" t="s">
        <v>197</v>
      </c>
      <c r="F124" s="28" t="s">
        <v>12</v>
      </c>
      <c r="G124" s="22"/>
      <c r="H124" s="10">
        <v>2000</v>
      </c>
      <c r="I124" s="10">
        <f t="shared" si="1"/>
        <v>1935557</v>
      </c>
      <c r="J124" s="28" t="s">
        <v>13</v>
      </c>
      <c r="K124" s="28" t="s">
        <v>663</v>
      </c>
      <c r="L124" s="66" t="s">
        <v>14</v>
      </c>
      <c r="M124" s="5" t="s">
        <v>15</v>
      </c>
    </row>
    <row r="125" spans="1:13" s="9" customFormat="1" ht="15.75">
      <c r="A125" s="62" t="s">
        <v>360</v>
      </c>
      <c r="B125" s="116">
        <v>42773</v>
      </c>
      <c r="C125" s="3" t="s">
        <v>99</v>
      </c>
      <c r="D125" s="95" t="s">
        <v>115</v>
      </c>
      <c r="E125" s="28" t="s">
        <v>11</v>
      </c>
      <c r="F125" s="28" t="s">
        <v>19</v>
      </c>
      <c r="G125" s="22"/>
      <c r="H125" s="10">
        <v>800</v>
      </c>
      <c r="I125" s="10">
        <f t="shared" si="1"/>
        <v>1934757</v>
      </c>
      <c r="J125" s="73" t="s">
        <v>74</v>
      </c>
      <c r="K125" s="28" t="s">
        <v>663</v>
      </c>
      <c r="L125" s="73" t="s">
        <v>75</v>
      </c>
      <c r="M125" s="5" t="s">
        <v>15</v>
      </c>
    </row>
    <row r="126" spans="1:13" s="9" customFormat="1" ht="15.75">
      <c r="A126" s="62" t="s">
        <v>360</v>
      </c>
      <c r="B126" s="116">
        <v>42773</v>
      </c>
      <c r="C126" s="3" t="s">
        <v>80</v>
      </c>
      <c r="D126" s="95" t="s">
        <v>428</v>
      </c>
      <c r="E126" s="28" t="s">
        <v>11</v>
      </c>
      <c r="F126" s="28" t="s">
        <v>12</v>
      </c>
      <c r="G126" s="22"/>
      <c r="H126" s="10">
        <v>500</v>
      </c>
      <c r="I126" s="10">
        <f t="shared" si="1"/>
        <v>1934257</v>
      </c>
      <c r="J126" s="73" t="s">
        <v>82</v>
      </c>
      <c r="K126" s="28" t="s">
        <v>663</v>
      </c>
      <c r="L126" s="70" t="s">
        <v>83</v>
      </c>
      <c r="M126" s="5" t="s">
        <v>15</v>
      </c>
    </row>
    <row r="127" spans="1:13" s="9" customFormat="1" ht="15.75">
      <c r="A127" s="62" t="s">
        <v>360</v>
      </c>
      <c r="B127" s="116">
        <v>42773</v>
      </c>
      <c r="C127" s="3" t="s">
        <v>154</v>
      </c>
      <c r="D127" s="95" t="s">
        <v>429</v>
      </c>
      <c r="E127" s="28" t="s">
        <v>11</v>
      </c>
      <c r="F127" s="28" t="s">
        <v>12</v>
      </c>
      <c r="G127" s="22"/>
      <c r="H127" s="10">
        <v>2600</v>
      </c>
      <c r="I127" s="10">
        <f t="shared" si="1"/>
        <v>1931657</v>
      </c>
      <c r="J127" s="73" t="s">
        <v>82</v>
      </c>
      <c r="K127" s="28" t="s">
        <v>663</v>
      </c>
      <c r="L127" s="70" t="s">
        <v>276</v>
      </c>
      <c r="M127" s="5" t="s">
        <v>15</v>
      </c>
    </row>
    <row r="128" spans="1:13" s="9" customFormat="1" ht="15.75">
      <c r="A128" s="62" t="s">
        <v>360</v>
      </c>
      <c r="B128" s="116">
        <v>42773</v>
      </c>
      <c r="C128" s="3" t="s">
        <v>99</v>
      </c>
      <c r="D128" s="95" t="s">
        <v>430</v>
      </c>
      <c r="E128" s="28" t="s">
        <v>11</v>
      </c>
      <c r="F128" s="28" t="s">
        <v>12</v>
      </c>
      <c r="G128" s="22"/>
      <c r="H128" s="10">
        <v>2000</v>
      </c>
      <c r="I128" s="10">
        <f t="shared" si="1"/>
        <v>1929657</v>
      </c>
      <c r="J128" s="73" t="s">
        <v>82</v>
      </c>
      <c r="K128" s="28" t="s">
        <v>663</v>
      </c>
      <c r="L128" s="70" t="s">
        <v>83</v>
      </c>
      <c r="M128" s="5" t="s">
        <v>15</v>
      </c>
    </row>
    <row r="129" spans="1:13" s="9" customFormat="1" ht="15.75">
      <c r="A129" s="62" t="s">
        <v>360</v>
      </c>
      <c r="B129" s="116">
        <v>42773</v>
      </c>
      <c r="C129" s="3" t="s">
        <v>551</v>
      </c>
      <c r="D129" s="95" t="s">
        <v>555</v>
      </c>
      <c r="E129" s="28" t="s">
        <v>197</v>
      </c>
      <c r="F129" s="28" t="s">
        <v>12</v>
      </c>
      <c r="G129" s="22"/>
      <c r="H129" s="10">
        <v>2000</v>
      </c>
      <c r="I129" s="10">
        <f t="shared" si="1"/>
        <v>1927657</v>
      </c>
      <c r="J129" s="73" t="s">
        <v>82</v>
      </c>
      <c r="K129" s="28" t="s">
        <v>663</v>
      </c>
      <c r="L129" s="70" t="s">
        <v>83</v>
      </c>
      <c r="M129" s="5" t="s">
        <v>15</v>
      </c>
    </row>
    <row r="130" spans="1:13" s="9" customFormat="1" ht="15.75">
      <c r="A130" s="62" t="s">
        <v>360</v>
      </c>
      <c r="B130" s="116">
        <v>42773</v>
      </c>
      <c r="C130" s="3" t="s">
        <v>156</v>
      </c>
      <c r="D130" s="95" t="s">
        <v>431</v>
      </c>
      <c r="E130" s="28" t="s">
        <v>196</v>
      </c>
      <c r="F130" s="28" t="s">
        <v>12</v>
      </c>
      <c r="G130" s="22"/>
      <c r="H130" s="10">
        <v>3000</v>
      </c>
      <c r="I130" s="10">
        <f t="shared" si="1"/>
        <v>1924657</v>
      </c>
      <c r="J130" s="73" t="s">
        <v>82</v>
      </c>
      <c r="K130" s="28" t="s">
        <v>663</v>
      </c>
      <c r="L130" s="70" t="s">
        <v>83</v>
      </c>
      <c r="M130" s="5" t="s">
        <v>15</v>
      </c>
    </row>
    <row r="131" spans="1:13" s="9" customFormat="1" ht="15.75">
      <c r="A131" s="62" t="s">
        <v>360</v>
      </c>
      <c r="B131" s="116">
        <v>42773</v>
      </c>
      <c r="C131" s="3" t="s">
        <v>155</v>
      </c>
      <c r="D131" s="95" t="s">
        <v>432</v>
      </c>
      <c r="E131" s="28" t="s">
        <v>196</v>
      </c>
      <c r="F131" s="28" t="s">
        <v>12</v>
      </c>
      <c r="G131" s="22"/>
      <c r="H131" s="10">
        <v>5000</v>
      </c>
      <c r="I131" s="10">
        <f t="shared" si="1"/>
        <v>1919657</v>
      </c>
      <c r="J131" s="73" t="s">
        <v>82</v>
      </c>
      <c r="K131" s="28" t="s">
        <v>663</v>
      </c>
      <c r="L131" s="70" t="s">
        <v>277</v>
      </c>
      <c r="M131" s="5" t="s">
        <v>15</v>
      </c>
    </row>
    <row r="132" spans="1:13" s="9" customFormat="1" ht="15.75">
      <c r="A132" s="62" t="s">
        <v>360</v>
      </c>
      <c r="B132" s="116">
        <v>42773</v>
      </c>
      <c r="C132" s="3" t="s">
        <v>99</v>
      </c>
      <c r="D132" s="95" t="s">
        <v>478</v>
      </c>
      <c r="E132" s="73" t="s">
        <v>11</v>
      </c>
      <c r="F132" s="28" t="s">
        <v>12</v>
      </c>
      <c r="G132" s="125"/>
      <c r="H132" s="78">
        <v>500</v>
      </c>
      <c r="I132" s="10">
        <f t="shared" ref="I132:I195" si="2">I131+G132-H132</f>
        <v>1919157</v>
      </c>
      <c r="J132" s="28" t="s">
        <v>84</v>
      </c>
      <c r="K132" s="28" t="s">
        <v>663</v>
      </c>
      <c r="L132" s="66" t="s">
        <v>85</v>
      </c>
      <c r="M132" s="31" t="s">
        <v>15</v>
      </c>
    </row>
    <row r="133" spans="1:13" s="9" customFormat="1" ht="15.75">
      <c r="A133" s="62" t="s">
        <v>360</v>
      </c>
      <c r="B133" s="116">
        <v>42773</v>
      </c>
      <c r="C133" s="3" t="s">
        <v>154</v>
      </c>
      <c r="D133" s="95" t="s">
        <v>479</v>
      </c>
      <c r="E133" s="73" t="s">
        <v>11</v>
      </c>
      <c r="F133" s="28" t="s">
        <v>12</v>
      </c>
      <c r="G133" s="125"/>
      <c r="H133" s="78">
        <v>5700</v>
      </c>
      <c r="I133" s="10">
        <f t="shared" si="2"/>
        <v>1913457</v>
      </c>
      <c r="J133" s="28" t="s">
        <v>84</v>
      </c>
      <c r="K133" s="28" t="s">
        <v>663</v>
      </c>
      <c r="L133" s="66" t="s">
        <v>278</v>
      </c>
      <c r="M133" s="31" t="s">
        <v>15</v>
      </c>
    </row>
    <row r="134" spans="1:13" s="9" customFormat="1" ht="15.75">
      <c r="A134" s="62" t="s">
        <v>360</v>
      </c>
      <c r="B134" s="116">
        <v>42773</v>
      </c>
      <c r="C134" s="3" t="s">
        <v>155</v>
      </c>
      <c r="D134" s="95" t="s">
        <v>432</v>
      </c>
      <c r="E134" s="73" t="s">
        <v>196</v>
      </c>
      <c r="F134" s="28" t="s">
        <v>12</v>
      </c>
      <c r="G134" s="125"/>
      <c r="H134" s="78">
        <v>5000</v>
      </c>
      <c r="I134" s="10">
        <f t="shared" si="2"/>
        <v>1908457</v>
      </c>
      <c r="J134" s="28" t="s">
        <v>84</v>
      </c>
      <c r="K134" s="28" t="s">
        <v>663</v>
      </c>
      <c r="L134" s="66" t="s">
        <v>279</v>
      </c>
      <c r="M134" s="31" t="s">
        <v>15</v>
      </c>
    </row>
    <row r="135" spans="1:13" s="9" customFormat="1" ht="15.75">
      <c r="A135" s="62" t="s">
        <v>360</v>
      </c>
      <c r="B135" s="116">
        <v>42773</v>
      </c>
      <c r="C135" s="3" t="s">
        <v>156</v>
      </c>
      <c r="D135" s="95" t="s">
        <v>431</v>
      </c>
      <c r="E135" s="73" t="s">
        <v>196</v>
      </c>
      <c r="F135" s="28" t="s">
        <v>12</v>
      </c>
      <c r="G135" s="125"/>
      <c r="H135" s="78">
        <v>3000</v>
      </c>
      <c r="I135" s="10">
        <f t="shared" si="2"/>
        <v>1905457</v>
      </c>
      <c r="J135" s="28" t="s">
        <v>84</v>
      </c>
      <c r="K135" s="28" t="s">
        <v>663</v>
      </c>
      <c r="L135" s="66" t="s">
        <v>85</v>
      </c>
      <c r="M135" s="31" t="s">
        <v>15</v>
      </c>
    </row>
    <row r="136" spans="1:13" s="9" customFormat="1" ht="15.75">
      <c r="A136" s="62" t="s">
        <v>360</v>
      </c>
      <c r="B136" s="116">
        <v>42774</v>
      </c>
      <c r="C136" s="4" t="s">
        <v>320</v>
      </c>
      <c r="D136" s="28" t="s">
        <v>322</v>
      </c>
      <c r="E136" s="28" t="s">
        <v>53</v>
      </c>
      <c r="F136" s="28" t="s">
        <v>19</v>
      </c>
      <c r="G136" s="22"/>
      <c r="H136" s="10">
        <v>40000</v>
      </c>
      <c r="I136" s="10">
        <f t="shared" si="2"/>
        <v>1865457</v>
      </c>
      <c r="J136" s="28" t="s">
        <v>23</v>
      </c>
      <c r="K136" s="28" t="s">
        <v>663</v>
      </c>
      <c r="L136" s="70" t="s">
        <v>61</v>
      </c>
      <c r="M136" s="5" t="s">
        <v>15</v>
      </c>
    </row>
    <row r="137" spans="1:13" s="9" customFormat="1" ht="15.75">
      <c r="A137" s="62" t="s">
        <v>360</v>
      </c>
      <c r="B137" s="117">
        <v>42774</v>
      </c>
      <c r="C137" s="4" t="s">
        <v>321</v>
      </c>
      <c r="D137" s="28" t="s">
        <v>113</v>
      </c>
      <c r="E137" s="81" t="s">
        <v>53</v>
      </c>
      <c r="F137" s="28" t="s">
        <v>19</v>
      </c>
      <c r="G137" s="22"/>
      <c r="H137" s="10">
        <v>3000</v>
      </c>
      <c r="I137" s="10">
        <f t="shared" si="2"/>
        <v>1862457</v>
      </c>
      <c r="J137" s="28" t="s">
        <v>23</v>
      </c>
      <c r="K137" s="28" t="s">
        <v>663</v>
      </c>
      <c r="L137" s="70" t="s">
        <v>61</v>
      </c>
      <c r="M137" s="5" t="s">
        <v>15</v>
      </c>
    </row>
    <row r="138" spans="1:13" s="9" customFormat="1" ht="15.75">
      <c r="A138" s="62" t="s">
        <v>360</v>
      </c>
      <c r="B138" s="117">
        <v>42774</v>
      </c>
      <c r="C138" s="3" t="s">
        <v>80</v>
      </c>
      <c r="D138" s="95" t="s">
        <v>108</v>
      </c>
      <c r="E138" s="28" t="s">
        <v>11</v>
      </c>
      <c r="F138" s="28" t="s">
        <v>72</v>
      </c>
      <c r="G138" s="103"/>
      <c r="H138" s="10">
        <v>1000</v>
      </c>
      <c r="I138" s="10">
        <f t="shared" si="2"/>
        <v>1861457</v>
      </c>
      <c r="J138" s="73" t="s">
        <v>73</v>
      </c>
      <c r="K138" s="28" t="s">
        <v>663</v>
      </c>
      <c r="L138" s="70" t="s">
        <v>198</v>
      </c>
      <c r="M138" s="105" t="s">
        <v>15</v>
      </c>
    </row>
    <row r="139" spans="1:13" s="9" customFormat="1" ht="15.75">
      <c r="A139" s="62" t="s">
        <v>360</v>
      </c>
      <c r="B139" s="117">
        <v>42774</v>
      </c>
      <c r="C139" s="3" t="s">
        <v>80</v>
      </c>
      <c r="D139" s="95" t="s">
        <v>108</v>
      </c>
      <c r="E139" s="28" t="s">
        <v>11</v>
      </c>
      <c r="F139" s="28" t="s">
        <v>72</v>
      </c>
      <c r="G139" s="103"/>
      <c r="H139" s="10">
        <v>1000</v>
      </c>
      <c r="I139" s="10">
        <f t="shared" si="2"/>
        <v>1860457</v>
      </c>
      <c r="J139" s="73" t="s">
        <v>194</v>
      </c>
      <c r="K139" s="28" t="s">
        <v>663</v>
      </c>
      <c r="L139" s="70" t="s">
        <v>274</v>
      </c>
      <c r="M139" s="5" t="s">
        <v>15</v>
      </c>
    </row>
    <row r="140" spans="1:13" s="9" customFormat="1" ht="15.75">
      <c r="A140" s="62" t="s">
        <v>360</v>
      </c>
      <c r="B140" s="116">
        <v>42774</v>
      </c>
      <c r="C140" s="3" t="s">
        <v>323</v>
      </c>
      <c r="D140" s="95"/>
      <c r="E140" s="28" t="s">
        <v>53</v>
      </c>
      <c r="F140" s="28" t="s">
        <v>19</v>
      </c>
      <c r="G140" s="22"/>
      <c r="H140" s="10">
        <v>92000</v>
      </c>
      <c r="I140" s="10">
        <f t="shared" si="2"/>
        <v>1768457</v>
      </c>
      <c r="J140" s="73" t="s">
        <v>86</v>
      </c>
      <c r="K140" s="28" t="s">
        <v>663</v>
      </c>
      <c r="L140" s="70" t="s">
        <v>90</v>
      </c>
      <c r="M140" s="5" t="s">
        <v>15</v>
      </c>
    </row>
    <row r="141" spans="1:13" s="9" customFormat="1" ht="15.75">
      <c r="A141" s="62" t="s">
        <v>360</v>
      </c>
      <c r="B141" s="116">
        <v>42774</v>
      </c>
      <c r="C141" s="4" t="s">
        <v>324</v>
      </c>
      <c r="D141" s="28" t="s">
        <v>114</v>
      </c>
      <c r="E141" s="28" t="s">
        <v>18</v>
      </c>
      <c r="F141" s="28" t="s">
        <v>19</v>
      </c>
      <c r="G141" s="22"/>
      <c r="H141" s="10">
        <v>1500</v>
      </c>
      <c r="I141" s="10">
        <f t="shared" si="2"/>
        <v>1766957</v>
      </c>
      <c r="J141" s="73" t="s">
        <v>86</v>
      </c>
      <c r="K141" s="28" t="s">
        <v>663</v>
      </c>
      <c r="L141" s="70" t="s">
        <v>91</v>
      </c>
      <c r="M141" s="5" t="s">
        <v>15</v>
      </c>
    </row>
    <row r="142" spans="1:13" s="9" customFormat="1" ht="15.75">
      <c r="A142" s="62" t="s">
        <v>360</v>
      </c>
      <c r="B142" s="116">
        <v>42774</v>
      </c>
      <c r="C142" s="4" t="s">
        <v>325</v>
      </c>
      <c r="D142" s="28" t="s">
        <v>114</v>
      </c>
      <c r="E142" s="28" t="s">
        <v>18</v>
      </c>
      <c r="F142" s="28" t="s">
        <v>19</v>
      </c>
      <c r="G142" s="22"/>
      <c r="H142" s="10">
        <v>1500</v>
      </c>
      <c r="I142" s="10">
        <f t="shared" si="2"/>
        <v>1765457</v>
      </c>
      <c r="J142" s="73" t="s">
        <v>86</v>
      </c>
      <c r="K142" s="28" t="s">
        <v>663</v>
      </c>
      <c r="L142" s="70" t="s">
        <v>91</v>
      </c>
      <c r="M142" s="5" t="s">
        <v>15</v>
      </c>
    </row>
    <row r="143" spans="1:13" s="9" customFormat="1" ht="15.75">
      <c r="A143" s="62" t="s">
        <v>360</v>
      </c>
      <c r="B143" s="116">
        <v>42774</v>
      </c>
      <c r="C143" s="4" t="s">
        <v>326</v>
      </c>
      <c r="D143" s="28" t="s">
        <v>114</v>
      </c>
      <c r="E143" s="28" t="s">
        <v>18</v>
      </c>
      <c r="F143" s="28" t="s">
        <v>19</v>
      </c>
      <c r="G143" s="22"/>
      <c r="H143" s="10">
        <v>1000</v>
      </c>
      <c r="I143" s="10">
        <f t="shared" si="2"/>
        <v>1764457</v>
      </c>
      <c r="J143" s="73" t="s">
        <v>86</v>
      </c>
      <c r="K143" s="28" t="s">
        <v>663</v>
      </c>
      <c r="L143" s="70" t="s">
        <v>92</v>
      </c>
      <c r="M143" s="5" t="s">
        <v>15</v>
      </c>
    </row>
    <row r="144" spans="1:13" s="9" customFormat="1" ht="15.75">
      <c r="A144" s="62" t="s">
        <v>360</v>
      </c>
      <c r="B144" s="116">
        <v>42774</v>
      </c>
      <c r="C144" s="4" t="s">
        <v>327</v>
      </c>
      <c r="D144" s="28" t="s">
        <v>114</v>
      </c>
      <c r="E144" s="28" t="s">
        <v>18</v>
      </c>
      <c r="F144" s="28" t="s">
        <v>19</v>
      </c>
      <c r="G144" s="22"/>
      <c r="H144" s="10">
        <v>500</v>
      </c>
      <c r="I144" s="10">
        <f t="shared" si="2"/>
        <v>1763957</v>
      </c>
      <c r="J144" s="73" t="s">
        <v>86</v>
      </c>
      <c r="K144" s="28" t="s">
        <v>663</v>
      </c>
      <c r="L144" s="70" t="s">
        <v>92</v>
      </c>
      <c r="M144" s="5" t="s">
        <v>15</v>
      </c>
    </row>
    <row r="145" spans="1:13" s="9" customFormat="1" ht="15.75">
      <c r="A145" s="62" t="s">
        <v>360</v>
      </c>
      <c r="B145" s="116">
        <v>42774</v>
      </c>
      <c r="C145" s="4" t="s">
        <v>328</v>
      </c>
      <c r="D145" s="28" t="s">
        <v>114</v>
      </c>
      <c r="E145" s="28" t="s">
        <v>18</v>
      </c>
      <c r="F145" s="28" t="s">
        <v>19</v>
      </c>
      <c r="G145" s="22"/>
      <c r="H145" s="10">
        <v>2000</v>
      </c>
      <c r="I145" s="10">
        <f t="shared" si="2"/>
        <v>1761957</v>
      </c>
      <c r="J145" s="73" t="s">
        <v>86</v>
      </c>
      <c r="K145" s="28" t="s">
        <v>663</v>
      </c>
      <c r="L145" s="70" t="s">
        <v>92</v>
      </c>
      <c r="M145" s="5" t="s">
        <v>15</v>
      </c>
    </row>
    <row r="146" spans="1:13" s="9" customFormat="1" ht="15.75">
      <c r="A146" s="62" t="s">
        <v>360</v>
      </c>
      <c r="B146" s="116">
        <v>42774</v>
      </c>
      <c r="C146" s="4" t="s">
        <v>329</v>
      </c>
      <c r="D146" s="28" t="s">
        <v>114</v>
      </c>
      <c r="E146" s="28" t="s">
        <v>18</v>
      </c>
      <c r="F146" s="28" t="s">
        <v>19</v>
      </c>
      <c r="G146" s="22"/>
      <c r="H146" s="10">
        <v>7000</v>
      </c>
      <c r="I146" s="10">
        <f t="shared" si="2"/>
        <v>1754957</v>
      </c>
      <c r="J146" s="73" t="s">
        <v>86</v>
      </c>
      <c r="K146" s="28" t="s">
        <v>663</v>
      </c>
      <c r="L146" s="70" t="s">
        <v>91</v>
      </c>
      <c r="M146" s="5" t="s">
        <v>15</v>
      </c>
    </row>
    <row r="147" spans="1:13" s="9" customFormat="1" ht="15.75">
      <c r="A147" s="62" t="s">
        <v>360</v>
      </c>
      <c r="B147" s="116">
        <v>42774</v>
      </c>
      <c r="C147" s="4" t="s">
        <v>330</v>
      </c>
      <c r="D147" s="28" t="s">
        <v>114</v>
      </c>
      <c r="E147" s="28" t="s">
        <v>18</v>
      </c>
      <c r="F147" s="28" t="s">
        <v>19</v>
      </c>
      <c r="G147" s="22"/>
      <c r="H147" s="10">
        <v>2500</v>
      </c>
      <c r="I147" s="10">
        <f t="shared" si="2"/>
        <v>1752457</v>
      </c>
      <c r="J147" s="73" t="s">
        <v>86</v>
      </c>
      <c r="K147" s="28" t="s">
        <v>663</v>
      </c>
      <c r="L147" s="70" t="s">
        <v>91</v>
      </c>
      <c r="M147" s="5" t="s">
        <v>15</v>
      </c>
    </row>
    <row r="148" spans="1:13" s="9" customFormat="1" ht="15.75">
      <c r="A148" s="62" t="s">
        <v>360</v>
      </c>
      <c r="B148" s="116">
        <v>42774</v>
      </c>
      <c r="C148" s="4" t="s">
        <v>80</v>
      </c>
      <c r="D148" s="28" t="s">
        <v>223</v>
      </c>
      <c r="E148" s="28" t="s">
        <v>11</v>
      </c>
      <c r="F148" s="28" t="s">
        <v>22</v>
      </c>
      <c r="G148" s="22"/>
      <c r="H148" s="10">
        <v>500</v>
      </c>
      <c r="I148" s="10">
        <f t="shared" si="2"/>
        <v>1751957</v>
      </c>
      <c r="J148" s="73" t="s">
        <v>86</v>
      </c>
      <c r="K148" s="28" t="s">
        <v>663</v>
      </c>
      <c r="L148" s="70" t="s">
        <v>92</v>
      </c>
      <c r="M148" s="5" t="s">
        <v>15</v>
      </c>
    </row>
    <row r="149" spans="1:13" s="9" customFormat="1" ht="15.75">
      <c r="A149" s="62" t="s">
        <v>360</v>
      </c>
      <c r="B149" s="116">
        <v>42774</v>
      </c>
      <c r="C149" s="4" t="s">
        <v>80</v>
      </c>
      <c r="D149" s="28" t="s">
        <v>224</v>
      </c>
      <c r="E149" s="28" t="s">
        <v>11</v>
      </c>
      <c r="F149" s="28" t="s">
        <v>22</v>
      </c>
      <c r="G149" s="22"/>
      <c r="H149" s="10">
        <v>300</v>
      </c>
      <c r="I149" s="10">
        <f t="shared" si="2"/>
        <v>1751657</v>
      </c>
      <c r="J149" s="73" t="s">
        <v>86</v>
      </c>
      <c r="K149" s="28" t="s">
        <v>663</v>
      </c>
      <c r="L149" s="70" t="s">
        <v>92</v>
      </c>
      <c r="M149" s="5" t="s">
        <v>15</v>
      </c>
    </row>
    <row r="150" spans="1:13" s="9" customFormat="1" ht="15.75">
      <c r="A150" s="62" t="s">
        <v>360</v>
      </c>
      <c r="B150" s="116">
        <v>42774</v>
      </c>
      <c r="C150" s="4" t="s">
        <v>80</v>
      </c>
      <c r="D150" s="28" t="s">
        <v>225</v>
      </c>
      <c r="E150" s="28" t="s">
        <v>11</v>
      </c>
      <c r="F150" s="28" t="s">
        <v>22</v>
      </c>
      <c r="G150" s="22"/>
      <c r="H150" s="10">
        <v>300</v>
      </c>
      <c r="I150" s="10">
        <f t="shared" si="2"/>
        <v>1751357</v>
      </c>
      <c r="J150" s="73" t="s">
        <v>86</v>
      </c>
      <c r="K150" s="28" t="s">
        <v>663</v>
      </c>
      <c r="L150" s="70" t="s">
        <v>92</v>
      </c>
      <c r="M150" s="5" t="s">
        <v>15</v>
      </c>
    </row>
    <row r="151" spans="1:13" s="9" customFormat="1" ht="15.75">
      <c r="A151" s="62" t="s">
        <v>360</v>
      </c>
      <c r="B151" s="116">
        <v>42774</v>
      </c>
      <c r="C151" s="4" t="s">
        <v>80</v>
      </c>
      <c r="D151" s="28" t="s">
        <v>538</v>
      </c>
      <c r="E151" s="28" t="s">
        <v>11</v>
      </c>
      <c r="F151" s="28" t="s">
        <v>22</v>
      </c>
      <c r="G151" s="22"/>
      <c r="H151" s="10">
        <v>2500</v>
      </c>
      <c r="I151" s="10">
        <f t="shared" si="2"/>
        <v>1748857</v>
      </c>
      <c r="J151" s="73" t="s">
        <v>86</v>
      </c>
      <c r="K151" s="28" t="s">
        <v>663</v>
      </c>
      <c r="L151" s="70" t="s">
        <v>92</v>
      </c>
      <c r="M151" s="5" t="s">
        <v>15</v>
      </c>
    </row>
    <row r="152" spans="1:13" s="9" customFormat="1" ht="15.75">
      <c r="A152" s="62" t="s">
        <v>360</v>
      </c>
      <c r="B152" s="117">
        <v>42774</v>
      </c>
      <c r="C152" s="3" t="s">
        <v>80</v>
      </c>
      <c r="D152" s="95" t="s">
        <v>108</v>
      </c>
      <c r="E152" s="28" t="s">
        <v>11</v>
      </c>
      <c r="F152" s="28" t="s">
        <v>72</v>
      </c>
      <c r="G152" s="103"/>
      <c r="H152" s="10">
        <v>1000</v>
      </c>
      <c r="I152" s="10">
        <f t="shared" si="2"/>
        <v>1747857</v>
      </c>
      <c r="J152" s="73" t="s">
        <v>93</v>
      </c>
      <c r="K152" s="28" t="s">
        <v>663</v>
      </c>
      <c r="L152" s="70" t="s">
        <v>94</v>
      </c>
      <c r="M152" s="5" t="s">
        <v>15</v>
      </c>
    </row>
    <row r="153" spans="1:13" s="9" customFormat="1" ht="15.75">
      <c r="A153" s="62" t="s">
        <v>360</v>
      </c>
      <c r="B153" s="116">
        <v>42774</v>
      </c>
      <c r="C153" s="3" t="s">
        <v>99</v>
      </c>
      <c r="D153" s="95" t="s">
        <v>513</v>
      </c>
      <c r="E153" s="28" t="s">
        <v>11</v>
      </c>
      <c r="F153" s="28" t="s">
        <v>12</v>
      </c>
      <c r="G153" s="22"/>
      <c r="H153" s="10">
        <v>2000</v>
      </c>
      <c r="I153" s="10">
        <f t="shared" si="2"/>
        <v>1745857</v>
      </c>
      <c r="J153" s="28" t="s">
        <v>13</v>
      </c>
      <c r="K153" s="28" t="s">
        <v>663</v>
      </c>
      <c r="L153" s="66" t="s">
        <v>14</v>
      </c>
      <c r="M153" s="5" t="s">
        <v>15</v>
      </c>
    </row>
    <row r="154" spans="1:13" s="9" customFormat="1" ht="15.75">
      <c r="A154" s="62" t="s">
        <v>360</v>
      </c>
      <c r="B154" s="116">
        <v>42774</v>
      </c>
      <c r="C154" s="3" t="s">
        <v>155</v>
      </c>
      <c r="D154" s="95" t="s">
        <v>514</v>
      </c>
      <c r="E154" s="28" t="s">
        <v>196</v>
      </c>
      <c r="F154" s="28" t="s">
        <v>12</v>
      </c>
      <c r="G154" s="22"/>
      <c r="H154" s="10">
        <v>5000</v>
      </c>
      <c r="I154" s="10">
        <f t="shared" si="2"/>
        <v>1740857</v>
      </c>
      <c r="J154" s="28" t="s">
        <v>13</v>
      </c>
      <c r="K154" s="28" t="s">
        <v>663</v>
      </c>
      <c r="L154" s="66" t="s">
        <v>285</v>
      </c>
      <c r="M154" s="5" t="s">
        <v>15</v>
      </c>
    </row>
    <row r="155" spans="1:13" s="9" customFormat="1" ht="15.75">
      <c r="A155" s="62" t="s">
        <v>360</v>
      </c>
      <c r="B155" s="116">
        <v>42774</v>
      </c>
      <c r="C155" s="3" t="s">
        <v>156</v>
      </c>
      <c r="D155" s="95" t="s">
        <v>423</v>
      </c>
      <c r="E155" s="28" t="s">
        <v>196</v>
      </c>
      <c r="F155" s="28" t="s">
        <v>12</v>
      </c>
      <c r="G155" s="22"/>
      <c r="H155" s="10">
        <v>3000</v>
      </c>
      <c r="I155" s="10">
        <f t="shared" si="2"/>
        <v>1737857</v>
      </c>
      <c r="J155" s="28" t="s">
        <v>13</v>
      </c>
      <c r="K155" s="28" t="s">
        <v>663</v>
      </c>
      <c r="L155" s="66" t="s">
        <v>14</v>
      </c>
      <c r="M155" s="5" t="s">
        <v>15</v>
      </c>
    </row>
    <row r="156" spans="1:13" s="9" customFormat="1" ht="15.75">
      <c r="A156" s="62" t="s">
        <v>360</v>
      </c>
      <c r="B156" s="116">
        <v>42774</v>
      </c>
      <c r="C156" s="3" t="s">
        <v>551</v>
      </c>
      <c r="D156" s="95" t="s">
        <v>554</v>
      </c>
      <c r="E156" s="28" t="s">
        <v>197</v>
      </c>
      <c r="F156" s="28" t="s">
        <v>12</v>
      </c>
      <c r="G156" s="22"/>
      <c r="H156" s="10">
        <v>2000</v>
      </c>
      <c r="I156" s="10">
        <f t="shared" si="2"/>
        <v>1735857</v>
      </c>
      <c r="J156" s="28" t="s">
        <v>13</v>
      </c>
      <c r="K156" s="28" t="s">
        <v>663</v>
      </c>
      <c r="L156" s="66" t="s">
        <v>14</v>
      </c>
      <c r="M156" s="5" t="s">
        <v>15</v>
      </c>
    </row>
    <row r="157" spans="1:13" s="9" customFormat="1" ht="15.75">
      <c r="A157" s="62" t="s">
        <v>360</v>
      </c>
      <c r="B157" s="116">
        <v>42774</v>
      </c>
      <c r="C157" s="4" t="s">
        <v>385</v>
      </c>
      <c r="D157" s="28" t="s">
        <v>386</v>
      </c>
      <c r="E157" s="28" t="s">
        <v>31</v>
      </c>
      <c r="F157" s="28" t="s">
        <v>22</v>
      </c>
      <c r="G157" s="22"/>
      <c r="H157" s="10">
        <v>3200</v>
      </c>
      <c r="I157" s="10">
        <f t="shared" si="2"/>
        <v>1732657</v>
      </c>
      <c r="J157" s="28" t="s">
        <v>23</v>
      </c>
      <c r="K157" s="28" t="s">
        <v>663</v>
      </c>
      <c r="L157" s="70" t="s">
        <v>28</v>
      </c>
      <c r="M157" s="5" t="s">
        <v>29</v>
      </c>
    </row>
    <row r="158" spans="1:13" s="9" customFormat="1" ht="15.75">
      <c r="A158" s="62" t="s">
        <v>360</v>
      </c>
      <c r="B158" s="116">
        <v>42774</v>
      </c>
      <c r="C158" s="3" t="s">
        <v>99</v>
      </c>
      <c r="D158" s="95" t="s">
        <v>200</v>
      </c>
      <c r="E158" s="28" t="s">
        <v>11</v>
      </c>
      <c r="F158" s="28" t="s">
        <v>19</v>
      </c>
      <c r="G158" s="22"/>
      <c r="H158" s="10">
        <v>400</v>
      </c>
      <c r="I158" s="10">
        <f t="shared" si="2"/>
        <v>1732257</v>
      </c>
      <c r="J158" s="73" t="s">
        <v>74</v>
      </c>
      <c r="K158" s="28" t="s">
        <v>663</v>
      </c>
      <c r="L158" s="73" t="s">
        <v>75</v>
      </c>
      <c r="M158" s="5" t="s">
        <v>15</v>
      </c>
    </row>
    <row r="159" spans="1:13" s="9" customFormat="1" ht="15.75">
      <c r="A159" s="62" t="s">
        <v>360</v>
      </c>
      <c r="B159" s="116">
        <v>42774</v>
      </c>
      <c r="C159" s="3" t="s">
        <v>80</v>
      </c>
      <c r="D159" s="95" t="s">
        <v>116</v>
      </c>
      <c r="E159" s="28" t="s">
        <v>11</v>
      </c>
      <c r="F159" s="28" t="s">
        <v>19</v>
      </c>
      <c r="G159" s="22"/>
      <c r="H159" s="10">
        <v>600</v>
      </c>
      <c r="I159" s="10">
        <f t="shared" si="2"/>
        <v>1731657</v>
      </c>
      <c r="J159" s="73" t="s">
        <v>74</v>
      </c>
      <c r="K159" s="28" t="s">
        <v>663</v>
      </c>
      <c r="L159" s="73" t="s">
        <v>75</v>
      </c>
      <c r="M159" s="5" t="s">
        <v>15</v>
      </c>
    </row>
    <row r="160" spans="1:13" s="9" customFormat="1" ht="15.75">
      <c r="A160" s="62" t="s">
        <v>360</v>
      </c>
      <c r="B160" s="116">
        <v>42774</v>
      </c>
      <c r="C160" s="3" t="s">
        <v>99</v>
      </c>
      <c r="D160" s="95" t="s">
        <v>117</v>
      </c>
      <c r="E160" s="28" t="s">
        <v>11</v>
      </c>
      <c r="F160" s="28" t="s">
        <v>19</v>
      </c>
      <c r="G160" s="22"/>
      <c r="H160" s="10">
        <v>400</v>
      </c>
      <c r="I160" s="10">
        <f t="shared" si="2"/>
        <v>1731257</v>
      </c>
      <c r="J160" s="73" t="s">
        <v>74</v>
      </c>
      <c r="K160" s="28" t="s">
        <v>663</v>
      </c>
      <c r="L160" s="73" t="s">
        <v>75</v>
      </c>
      <c r="M160" s="5" t="s">
        <v>15</v>
      </c>
    </row>
    <row r="161" spans="1:13" s="9" customFormat="1" ht="15.75">
      <c r="A161" s="62" t="s">
        <v>360</v>
      </c>
      <c r="B161" s="116">
        <v>42774</v>
      </c>
      <c r="C161" s="3" t="s">
        <v>98</v>
      </c>
      <c r="D161" s="95" t="s">
        <v>109</v>
      </c>
      <c r="E161" s="28" t="s">
        <v>11</v>
      </c>
      <c r="F161" s="28" t="s">
        <v>19</v>
      </c>
      <c r="G161" s="22"/>
      <c r="H161" s="10">
        <v>600</v>
      </c>
      <c r="I161" s="10">
        <f t="shared" si="2"/>
        <v>1730657</v>
      </c>
      <c r="J161" s="73" t="s">
        <v>74</v>
      </c>
      <c r="K161" s="28" t="s">
        <v>663</v>
      </c>
      <c r="L161" s="73" t="s">
        <v>75</v>
      </c>
      <c r="M161" s="5" t="s">
        <v>15</v>
      </c>
    </row>
    <row r="162" spans="1:13" s="9" customFormat="1" ht="15.75">
      <c r="A162" s="62" t="s">
        <v>360</v>
      </c>
      <c r="B162" s="116">
        <v>42774</v>
      </c>
      <c r="C162" s="3" t="s">
        <v>50</v>
      </c>
      <c r="D162" s="95" t="s">
        <v>240</v>
      </c>
      <c r="E162" s="28" t="s">
        <v>50</v>
      </c>
      <c r="F162" s="28" t="s">
        <v>19</v>
      </c>
      <c r="G162" s="22"/>
      <c r="H162" s="10">
        <v>10000</v>
      </c>
      <c r="I162" s="10">
        <f t="shared" si="2"/>
        <v>1720657</v>
      </c>
      <c r="J162" s="73" t="s">
        <v>74</v>
      </c>
      <c r="K162" s="28" t="s">
        <v>663</v>
      </c>
      <c r="L162" s="73" t="s">
        <v>241</v>
      </c>
      <c r="M162" s="5" t="s">
        <v>15</v>
      </c>
    </row>
    <row r="163" spans="1:13" s="9" customFormat="1" ht="15.75">
      <c r="A163" s="62" t="s">
        <v>360</v>
      </c>
      <c r="B163" s="116">
        <v>42774</v>
      </c>
      <c r="C163" s="3" t="s">
        <v>99</v>
      </c>
      <c r="D163" s="95" t="s">
        <v>433</v>
      </c>
      <c r="E163" s="28" t="s">
        <v>11</v>
      </c>
      <c r="F163" s="28" t="s">
        <v>12</v>
      </c>
      <c r="G163" s="22"/>
      <c r="H163" s="10">
        <v>3000</v>
      </c>
      <c r="I163" s="10">
        <f t="shared" si="2"/>
        <v>1717657</v>
      </c>
      <c r="J163" s="73" t="s">
        <v>82</v>
      </c>
      <c r="K163" s="28" t="s">
        <v>663</v>
      </c>
      <c r="L163" s="70" t="s">
        <v>83</v>
      </c>
      <c r="M163" s="5" t="s">
        <v>15</v>
      </c>
    </row>
    <row r="164" spans="1:13" s="9" customFormat="1" ht="15.75">
      <c r="A164" s="62" t="s">
        <v>360</v>
      </c>
      <c r="B164" s="116">
        <v>42774</v>
      </c>
      <c r="C164" s="3" t="s">
        <v>551</v>
      </c>
      <c r="D164" s="95" t="s">
        <v>553</v>
      </c>
      <c r="E164" s="28" t="s">
        <v>197</v>
      </c>
      <c r="F164" s="28" t="s">
        <v>12</v>
      </c>
      <c r="G164" s="22"/>
      <c r="H164" s="10">
        <v>2000</v>
      </c>
      <c r="I164" s="10">
        <f t="shared" si="2"/>
        <v>1715657</v>
      </c>
      <c r="J164" s="73" t="s">
        <v>82</v>
      </c>
      <c r="K164" s="28" t="s">
        <v>663</v>
      </c>
      <c r="L164" s="70" t="s">
        <v>83</v>
      </c>
      <c r="M164" s="5" t="s">
        <v>15</v>
      </c>
    </row>
    <row r="165" spans="1:13" s="9" customFormat="1" ht="15.75">
      <c r="A165" s="62" t="s">
        <v>360</v>
      </c>
      <c r="B165" s="116">
        <v>42774</v>
      </c>
      <c r="C165" s="3" t="s">
        <v>156</v>
      </c>
      <c r="D165" s="95" t="s">
        <v>431</v>
      </c>
      <c r="E165" s="28" t="s">
        <v>196</v>
      </c>
      <c r="F165" s="28" t="s">
        <v>12</v>
      </c>
      <c r="G165" s="22"/>
      <c r="H165" s="10">
        <v>3000</v>
      </c>
      <c r="I165" s="10">
        <f t="shared" si="2"/>
        <v>1712657</v>
      </c>
      <c r="J165" s="73" t="s">
        <v>82</v>
      </c>
      <c r="K165" s="28" t="s">
        <v>663</v>
      </c>
      <c r="L165" s="70" t="s">
        <v>83</v>
      </c>
      <c r="M165" s="5" t="s">
        <v>15</v>
      </c>
    </row>
    <row r="166" spans="1:13" s="9" customFormat="1" ht="14.25" customHeight="1">
      <c r="A166" s="62" t="s">
        <v>360</v>
      </c>
      <c r="B166" s="116">
        <v>42774</v>
      </c>
      <c r="C166" s="3" t="s">
        <v>155</v>
      </c>
      <c r="D166" s="95" t="s">
        <v>432</v>
      </c>
      <c r="E166" s="28" t="s">
        <v>196</v>
      </c>
      <c r="F166" s="28" t="s">
        <v>12</v>
      </c>
      <c r="G166" s="22"/>
      <c r="H166" s="10">
        <v>5000</v>
      </c>
      <c r="I166" s="10">
        <f t="shared" si="2"/>
        <v>1707657</v>
      </c>
      <c r="J166" s="73" t="s">
        <v>82</v>
      </c>
      <c r="K166" s="28" t="s">
        <v>663</v>
      </c>
      <c r="L166" s="70" t="s">
        <v>277</v>
      </c>
      <c r="M166" s="5" t="s">
        <v>15</v>
      </c>
    </row>
    <row r="167" spans="1:13" s="9" customFormat="1" ht="15.75">
      <c r="A167" s="62" t="s">
        <v>360</v>
      </c>
      <c r="B167" s="116">
        <v>42774</v>
      </c>
      <c r="C167" s="3" t="s">
        <v>154</v>
      </c>
      <c r="D167" s="95" t="s">
        <v>480</v>
      </c>
      <c r="E167" s="73" t="s">
        <v>11</v>
      </c>
      <c r="F167" s="28" t="s">
        <v>12</v>
      </c>
      <c r="G167" s="125"/>
      <c r="H167" s="78">
        <v>1650</v>
      </c>
      <c r="I167" s="10">
        <f t="shared" si="2"/>
        <v>1706007</v>
      </c>
      <c r="J167" s="28" t="s">
        <v>84</v>
      </c>
      <c r="K167" s="28" t="s">
        <v>663</v>
      </c>
      <c r="L167" s="66" t="s">
        <v>85</v>
      </c>
      <c r="M167" s="31" t="s">
        <v>15</v>
      </c>
    </row>
    <row r="168" spans="1:13" s="9" customFormat="1" ht="15.75">
      <c r="A168" s="62" t="s">
        <v>360</v>
      </c>
      <c r="B168" s="116">
        <v>42774</v>
      </c>
      <c r="C168" s="3" t="s">
        <v>99</v>
      </c>
      <c r="D168" s="95" t="s">
        <v>481</v>
      </c>
      <c r="E168" s="73" t="s">
        <v>11</v>
      </c>
      <c r="F168" s="28" t="s">
        <v>12</v>
      </c>
      <c r="G168" s="125"/>
      <c r="H168" s="78">
        <v>2000</v>
      </c>
      <c r="I168" s="10">
        <f t="shared" si="2"/>
        <v>1704007</v>
      </c>
      <c r="J168" s="28" t="s">
        <v>84</v>
      </c>
      <c r="K168" s="28" t="s">
        <v>663</v>
      </c>
      <c r="L168" s="66" t="s">
        <v>85</v>
      </c>
      <c r="M168" s="31" t="s">
        <v>15</v>
      </c>
    </row>
    <row r="169" spans="1:13" s="9" customFormat="1" ht="15.75">
      <c r="A169" s="62" t="s">
        <v>360</v>
      </c>
      <c r="B169" s="116">
        <v>42774</v>
      </c>
      <c r="C169" s="3" t="s">
        <v>551</v>
      </c>
      <c r="D169" s="95" t="s">
        <v>552</v>
      </c>
      <c r="E169" s="73" t="s">
        <v>197</v>
      </c>
      <c r="F169" s="28" t="s">
        <v>12</v>
      </c>
      <c r="G169" s="125"/>
      <c r="H169" s="78">
        <v>2000</v>
      </c>
      <c r="I169" s="10">
        <f t="shared" si="2"/>
        <v>1702007</v>
      </c>
      <c r="J169" s="28" t="s">
        <v>84</v>
      </c>
      <c r="K169" s="28" t="s">
        <v>663</v>
      </c>
      <c r="L169" s="66" t="s">
        <v>85</v>
      </c>
      <c r="M169" s="31" t="s">
        <v>15</v>
      </c>
    </row>
    <row r="170" spans="1:13" s="9" customFormat="1" ht="15.75">
      <c r="A170" s="62" t="s">
        <v>360</v>
      </c>
      <c r="B170" s="116">
        <v>42774</v>
      </c>
      <c r="C170" s="3" t="s">
        <v>155</v>
      </c>
      <c r="D170" s="95" t="s">
        <v>432</v>
      </c>
      <c r="E170" s="73" t="s">
        <v>196</v>
      </c>
      <c r="F170" s="28" t="s">
        <v>12</v>
      </c>
      <c r="G170" s="125"/>
      <c r="H170" s="78">
        <v>5000</v>
      </c>
      <c r="I170" s="10">
        <f t="shared" si="2"/>
        <v>1697007</v>
      </c>
      <c r="J170" s="28" t="s">
        <v>84</v>
      </c>
      <c r="K170" s="28" t="s">
        <v>663</v>
      </c>
      <c r="L170" s="66" t="s">
        <v>279</v>
      </c>
      <c r="M170" s="31" t="s">
        <v>15</v>
      </c>
    </row>
    <row r="171" spans="1:13" s="9" customFormat="1" ht="15.75">
      <c r="A171" s="62" t="s">
        <v>360</v>
      </c>
      <c r="B171" s="116">
        <v>42774</v>
      </c>
      <c r="C171" s="3" t="s">
        <v>156</v>
      </c>
      <c r="D171" s="95" t="s">
        <v>431</v>
      </c>
      <c r="E171" s="73" t="s">
        <v>196</v>
      </c>
      <c r="F171" s="28" t="s">
        <v>12</v>
      </c>
      <c r="G171" s="125"/>
      <c r="H171" s="78">
        <v>3000</v>
      </c>
      <c r="I171" s="10">
        <f t="shared" si="2"/>
        <v>1694007</v>
      </c>
      <c r="J171" s="28" t="s">
        <v>84</v>
      </c>
      <c r="K171" s="28" t="s">
        <v>663</v>
      </c>
      <c r="L171" s="66" t="s">
        <v>85</v>
      </c>
      <c r="M171" s="31" t="s">
        <v>15</v>
      </c>
    </row>
    <row r="172" spans="1:13" s="9" customFormat="1" ht="15.75">
      <c r="A172" s="62" t="s">
        <v>360</v>
      </c>
      <c r="B172" s="116">
        <v>42775</v>
      </c>
      <c r="C172" s="28" t="s">
        <v>62</v>
      </c>
      <c r="D172" s="95" t="s">
        <v>593</v>
      </c>
      <c r="E172" s="28" t="s">
        <v>31</v>
      </c>
      <c r="F172" s="28" t="s">
        <v>22</v>
      </c>
      <c r="G172" s="22"/>
      <c r="H172" s="10">
        <v>300</v>
      </c>
      <c r="I172" s="10">
        <f t="shared" si="2"/>
        <v>1693707</v>
      </c>
      <c r="J172" s="28" t="s">
        <v>23</v>
      </c>
      <c r="K172" s="28" t="s">
        <v>663</v>
      </c>
      <c r="L172" s="70" t="s">
        <v>63</v>
      </c>
      <c r="M172" s="5" t="s">
        <v>15</v>
      </c>
    </row>
    <row r="173" spans="1:13" s="9" customFormat="1" ht="15.75">
      <c r="A173" s="62" t="s">
        <v>360</v>
      </c>
      <c r="B173" s="117">
        <v>42775</v>
      </c>
      <c r="C173" s="3" t="s">
        <v>80</v>
      </c>
      <c r="D173" s="95" t="s">
        <v>108</v>
      </c>
      <c r="E173" s="28" t="s">
        <v>11</v>
      </c>
      <c r="F173" s="28" t="s">
        <v>72</v>
      </c>
      <c r="G173" s="99"/>
      <c r="H173" s="10">
        <v>1000</v>
      </c>
      <c r="I173" s="10">
        <f t="shared" si="2"/>
        <v>1692707</v>
      </c>
      <c r="J173" s="73" t="s">
        <v>73</v>
      </c>
      <c r="K173" s="28" t="s">
        <v>663</v>
      </c>
      <c r="L173" s="70" t="s">
        <v>198</v>
      </c>
      <c r="M173" s="105" t="s">
        <v>15</v>
      </c>
    </row>
    <row r="174" spans="1:13" s="9" customFormat="1" ht="15.75">
      <c r="A174" s="62" t="s">
        <v>360</v>
      </c>
      <c r="B174" s="117">
        <v>42775</v>
      </c>
      <c r="C174" s="3" t="s">
        <v>80</v>
      </c>
      <c r="D174" s="95" t="s">
        <v>108</v>
      </c>
      <c r="E174" s="28" t="s">
        <v>11</v>
      </c>
      <c r="F174" s="28" t="s">
        <v>72</v>
      </c>
      <c r="G174" s="99"/>
      <c r="H174" s="10">
        <v>1000</v>
      </c>
      <c r="I174" s="10">
        <f t="shared" si="2"/>
        <v>1691707</v>
      </c>
      <c r="J174" s="73" t="s">
        <v>194</v>
      </c>
      <c r="K174" s="28" t="s">
        <v>663</v>
      </c>
      <c r="L174" s="70" t="s">
        <v>274</v>
      </c>
      <c r="M174" s="5" t="s">
        <v>15</v>
      </c>
    </row>
    <row r="175" spans="1:13" s="9" customFormat="1" ht="15.75">
      <c r="A175" s="62" t="s">
        <v>360</v>
      </c>
      <c r="B175" s="117">
        <v>42775</v>
      </c>
      <c r="C175" s="3" t="s">
        <v>80</v>
      </c>
      <c r="D175" s="95" t="s">
        <v>108</v>
      </c>
      <c r="E175" s="28" t="s">
        <v>11</v>
      </c>
      <c r="F175" s="28" t="s">
        <v>72</v>
      </c>
      <c r="G175" s="99"/>
      <c r="H175" s="10">
        <v>1000</v>
      </c>
      <c r="I175" s="10">
        <f t="shared" si="2"/>
        <v>1690707</v>
      </c>
      <c r="J175" s="73" t="s">
        <v>93</v>
      </c>
      <c r="K175" s="28" t="s">
        <v>663</v>
      </c>
      <c r="L175" s="70" t="s">
        <v>94</v>
      </c>
      <c r="M175" s="5" t="s">
        <v>15</v>
      </c>
    </row>
    <row r="176" spans="1:13" s="9" customFormat="1" ht="15.75">
      <c r="A176" s="62" t="s">
        <v>360</v>
      </c>
      <c r="B176" s="116">
        <v>42775</v>
      </c>
      <c r="C176" s="3" t="s">
        <v>99</v>
      </c>
      <c r="D176" s="95" t="s">
        <v>513</v>
      </c>
      <c r="E176" s="28" t="s">
        <v>11</v>
      </c>
      <c r="F176" s="28" t="s">
        <v>12</v>
      </c>
      <c r="G176" s="22"/>
      <c r="H176" s="10">
        <v>2000</v>
      </c>
      <c r="I176" s="10">
        <f t="shared" si="2"/>
        <v>1688707</v>
      </c>
      <c r="J176" s="28" t="s">
        <v>13</v>
      </c>
      <c r="K176" s="28" t="s">
        <v>663</v>
      </c>
      <c r="L176" s="66" t="s">
        <v>14</v>
      </c>
      <c r="M176" s="5" t="s">
        <v>15</v>
      </c>
    </row>
    <row r="177" spans="1:13" s="9" customFormat="1" ht="15.75">
      <c r="A177" s="62" t="s">
        <v>360</v>
      </c>
      <c r="B177" s="116">
        <v>42775</v>
      </c>
      <c r="C177" s="3" t="s">
        <v>155</v>
      </c>
      <c r="D177" s="95" t="s">
        <v>514</v>
      </c>
      <c r="E177" s="28" t="s">
        <v>196</v>
      </c>
      <c r="F177" s="28" t="s">
        <v>12</v>
      </c>
      <c r="G177" s="22"/>
      <c r="H177" s="10">
        <v>5000</v>
      </c>
      <c r="I177" s="10">
        <f t="shared" si="2"/>
        <v>1683707</v>
      </c>
      <c r="J177" s="28" t="s">
        <v>13</v>
      </c>
      <c r="K177" s="28" t="s">
        <v>663</v>
      </c>
      <c r="L177" s="66" t="s">
        <v>285</v>
      </c>
      <c r="M177" s="5" t="s">
        <v>15</v>
      </c>
    </row>
    <row r="178" spans="1:13" s="9" customFormat="1" ht="15.75">
      <c r="A178" s="62" t="s">
        <v>360</v>
      </c>
      <c r="B178" s="116">
        <v>42775</v>
      </c>
      <c r="C178" s="3" t="s">
        <v>156</v>
      </c>
      <c r="D178" s="95" t="s">
        <v>423</v>
      </c>
      <c r="E178" s="28" t="s">
        <v>196</v>
      </c>
      <c r="F178" s="28" t="s">
        <v>12</v>
      </c>
      <c r="G178" s="22"/>
      <c r="H178" s="10">
        <v>3000</v>
      </c>
      <c r="I178" s="10">
        <f t="shared" si="2"/>
        <v>1680707</v>
      </c>
      <c r="J178" s="28" t="s">
        <v>13</v>
      </c>
      <c r="K178" s="28" t="s">
        <v>663</v>
      </c>
      <c r="L178" s="66" t="s">
        <v>14</v>
      </c>
      <c r="M178" s="5" t="s">
        <v>15</v>
      </c>
    </row>
    <row r="179" spans="1:13" s="9" customFormat="1" ht="15.75">
      <c r="A179" s="62" t="s">
        <v>360</v>
      </c>
      <c r="B179" s="116">
        <v>42775</v>
      </c>
      <c r="C179" s="4" t="s">
        <v>99</v>
      </c>
      <c r="D179" s="28" t="s">
        <v>119</v>
      </c>
      <c r="E179" s="28" t="s">
        <v>11</v>
      </c>
      <c r="F179" s="28" t="s">
        <v>22</v>
      </c>
      <c r="G179" s="22"/>
      <c r="H179" s="10">
        <v>1200</v>
      </c>
      <c r="I179" s="10">
        <f t="shared" si="2"/>
        <v>1679507</v>
      </c>
      <c r="J179" s="28" t="s">
        <v>23</v>
      </c>
      <c r="K179" s="28" t="s">
        <v>663</v>
      </c>
      <c r="L179" s="70" t="s">
        <v>28</v>
      </c>
      <c r="M179" s="5" t="s">
        <v>15</v>
      </c>
    </row>
    <row r="180" spans="1:13" s="9" customFormat="1" ht="15.75">
      <c r="A180" s="62" t="s">
        <v>360</v>
      </c>
      <c r="B180" s="116">
        <v>42775</v>
      </c>
      <c r="C180" s="4" t="s">
        <v>99</v>
      </c>
      <c r="D180" s="28" t="s">
        <v>120</v>
      </c>
      <c r="E180" s="28" t="s">
        <v>11</v>
      </c>
      <c r="F180" s="28" t="s">
        <v>22</v>
      </c>
      <c r="G180" s="22"/>
      <c r="H180" s="10">
        <v>700</v>
      </c>
      <c r="I180" s="10">
        <f t="shared" si="2"/>
        <v>1678807</v>
      </c>
      <c r="J180" s="28" t="s">
        <v>23</v>
      </c>
      <c r="K180" s="28" t="s">
        <v>663</v>
      </c>
      <c r="L180" s="70" t="s">
        <v>28</v>
      </c>
      <c r="M180" s="5" t="s">
        <v>15</v>
      </c>
    </row>
    <row r="181" spans="1:13" s="9" customFormat="1" ht="15.75">
      <c r="A181" s="62" t="s">
        <v>360</v>
      </c>
      <c r="B181" s="116">
        <v>42775</v>
      </c>
      <c r="C181" s="3" t="s">
        <v>80</v>
      </c>
      <c r="D181" s="95" t="s">
        <v>203</v>
      </c>
      <c r="E181" s="28" t="s">
        <v>11</v>
      </c>
      <c r="F181" s="28" t="s">
        <v>19</v>
      </c>
      <c r="G181" s="22"/>
      <c r="H181" s="10">
        <v>1000</v>
      </c>
      <c r="I181" s="10">
        <f t="shared" si="2"/>
        <v>1677807</v>
      </c>
      <c r="J181" s="73" t="s">
        <v>74</v>
      </c>
      <c r="K181" s="28" t="s">
        <v>663</v>
      </c>
      <c r="L181" s="73" t="s">
        <v>75</v>
      </c>
      <c r="M181" s="5" t="s">
        <v>15</v>
      </c>
    </row>
    <row r="182" spans="1:13" s="9" customFormat="1" ht="15.75">
      <c r="A182" s="62" t="s">
        <v>360</v>
      </c>
      <c r="B182" s="116">
        <v>42775</v>
      </c>
      <c r="C182" s="3" t="s">
        <v>242</v>
      </c>
      <c r="D182" s="95" t="s">
        <v>243</v>
      </c>
      <c r="E182" s="28" t="s">
        <v>31</v>
      </c>
      <c r="F182" s="28" t="s">
        <v>19</v>
      </c>
      <c r="G182" s="22"/>
      <c r="H182" s="10">
        <v>700</v>
      </c>
      <c r="I182" s="10">
        <f t="shared" si="2"/>
        <v>1677107</v>
      </c>
      <c r="J182" s="73" t="s">
        <v>74</v>
      </c>
      <c r="K182" s="28" t="s">
        <v>663</v>
      </c>
      <c r="L182" s="73" t="s">
        <v>250</v>
      </c>
      <c r="M182" s="5" t="s">
        <v>15</v>
      </c>
    </row>
    <row r="183" spans="1:13" s="9" customFormat="1" ht="15.75">
      <c r="A183" s="62" t="s">
        <v>360</v>
      </c>
      <c r="B183" s="116">
        <v>42775</v>
      </c>
      <c r="C183" s="3" t="s">
        <v>244</v>
      </c>
      <c r="D183" s="95" t="s">
        <v>243</v>
      </c>
      <c r="E183" s="28" t="s">
        <v>31</v>
      </c>
      <c r="F183" s="28" t="s">
        <v>19</v>
      </c>
      <c r="G183" s="22"/>
      <c r="H183" s="10">
        <v>600</v>
      </c>
      <c r="I183" s="10">
        <f t="shared" si="2"/>
        <v>1676507</v>
      </c>
      <c r="J183" s="73" t="s">
        <v>74</v>
      </c>
      <c r="K183" s="28" t="s">
        <v>663</v>
      </c>
      <c r="L183" s="73" t="s">
        <v>250</v>
      </c>
      <c r="M183" s="5" t="s">
        <v>15</v>
      </c>
    </row>
    <row r="184" spans="1:13" s="9" customFormat="1" ht="15.75">
      <c r="A184" s="62" t="s">
        <v>360</v>
      </c>
      <c r="B184" s="116">
        <v>42775</v>
      </c>
      <c r="C184" s="3" t="s">
        <v>245</v>
      </c>
      <c r="D184" s="95" t="s">
        <v>243</v>
      </c>
      <c r="E184" s="28" t="s">
        <v>31</v>
      </c>
      <c r="F184" s="28" t="s">
        <v>19</v>
      </c>
      <c r="G184" s="22"/>
      <c r="H184" s="10">
        <v>3500</v>
      </c>
      <c r="I184" s="10">
        <f t="shared" si="2"/>
        <v>1673007</v>
      </c>
      <c r="J184" s="73" t="s">
        <v>74</v>
      </c>
      <c r="K184" s="28" t="s">
        <v>663</v>
      </c>
      <c r="L184" s="73" t="s">
        <v>250</v>
      </c>
      <c r="M184" s="5" t="s">
        <v>15</v>
      </c>
    </row>
    <row r="185" spans="1:13" s="9" customFormat="1" ht="15.75">
      <c r="A185" s="62" t="s">
        <v>360</v>
      </c>
      <c r="B185" s="116">
        <v>42775</v>
      </c>
      <c r="C185" s="3" t="s">
        <v>246</v>
      </c>
      <c r="D185" s="95" t="s">
        <v>243</v>
      </c>
      <c r="E185" s="28" t="s">
        <v>31</v>
      </c>
      <c r="F185" s="28" t="s">
        <v>19</v>
      </c>
      <c r="G185" s="22"/>
      <c r="H185" s="10">
        <v>24000</v>
      </c>
      <c r="I185" s="10">
        <f t="shared" si="2"/>
        <v>1649007</v>
      </c>
      <c r="J185" s="73" t="s">
        <v>74</v>
      </c>
      <c r="K185" s="28" t="s">
        <v>663</v>
      </c>
      <c r="L185" s="73" t="s">
        <v>250</v>
      </c>
      <c r="M185" s="5" t="s">
        <v>15</v>
      </c>
    </row>
    <row r="186" spans="1:13" s="9" customFormat="1" ht="15.75">
      <c r="A186" s="62" t="s">
        <v>360</v>
      </c>
      <c r="B186" s="116">
        <v>42775</v>
      </c>
      <c r="C186" s="3" t="s">
        <v>247</v>
      </c>
      <c r="D186" s="95" t="s">
        <v>243</v>
      </c>
      <c r="E186" s="28" t="s">
        <v>31</v>
      </c>
      <c r="F186" s="28" t="s">
        <v>19</v>
      </c>
      <c r="G186" s="22"/>
      <c r="H186" s="10">
        <v>3500</v>
      </c>
      <c r="I186" s="10">
        <f t="shared" si="2"/>
        <v>1645507</v>
      </c>
      <c r="J186" s="73" t="s">
        <v>74</v>
      </c>
      <c r="K186" s="28" t="s">
        <v>663</v>
      </c>
      <c r="L186" s="73" t="s">
        <v>250</v>
      </c>
      <c r="M186" s="5" t="s">
        <v>15</v>
      </c>
    </row>
    <row r="187" spans="1:13" s="9" customFormat="1" ht="15.75">
      <c r="A187" s="62" t="s">
        <v>360</v>
      </c>
      <c r="B187" s="116">
        <v>42775</v>
      </c>
      <c r="C187" s="3" t="s">
        <v>248</v>
      </c>
      <c r="D187" s="95" t="s">
        <v>243</v>
      </c>
      <c r="E187" s="28" t="s">
        <v>31</v>
      </c>
      <c r="F187" s="28" t="s">
        <v>19</v>
      </c>
      <c r="G187" s="22"/>
      <c r="H187" s="10">
        <v>6000</v>
      </c>
      <c r="I187" s="10">
        <f t="shared" si="2"/>
        <v>1639507</v>
      </c>
      <c r="J187" s="73" t="s">
        <v>74</v>
      </c>
      <c r="K187" s="28" t="s">
        <v>663</v>
      </c>
      <c r="L187" s="73" t="s">
        <v>249</v>
      </c>
      <c r="M187" s="5" t="s">
        <v>15</v>
      </c>
    </row>
    <row r="188" spans="1:13" s="9" customFormat="1" ht="15.75">
      <c r="A188" s="62" t="s">
        <v>360</v>
      </c>
      <c r="B188" s="116">
        <v>42775</v>
      </c>
      <c r="C188" s="3" t="s">
        <v>99</v>
      </c>
      <c r="D188" s="95" t="s">
        <v>105</v>
      </c>
      <c r="E188" s="28" t="s">
        <v>11</v>
      </c>
      <c r="F188" s="28" t="s">
        <v>19</v>
      </c>
      <c r="G188" s="22"/>
      <c r="H188" s="10">
        <v>800</v>
      </c>
      <c r="I188" s="10">
        <f t="shared" si="2"/>
        <v>1638707</v>
      </c>
      <c r="J188" s="73" t="s">
        <v>74</v>
      </c>
      <c r="K188" s="28" t="s">
        <v>663</v>
      </c>
      <c r="L188" s="73" t="s">
        <v>75</v>
      </c>
      <c r="M188" s="5" t="s">
        <v>15</v>
      </c>
    </row>
    <row r="189" spans="1:13" s="9" customFormat="1" ht="15.75">
      <c r="A189" s="62" t="s">
        <v>360</v>
      </c>
      <c r="B189" s="116">
        <v>42775</v>
      </c>
      <c r="C189" s="3" t="s">
        <v>99</v>
      </c>
      <c r="D189" s="95" t="s">
        <v>430</v>
      </c>
      <c r="E189" s="28" t="s">
        <v>11</v>
      </c>
      <c r="F189" s="28" t="s">
        <v>12</v>
      </c>
      <c r="G189" s="22"/>
      <c r="H189" s="10">
        <v>2000</v>
      </c>
      <c r="I189" s="10">
        <f t="shared" si="2"/>
        <v>1636707</v>
      </c>
      <c r="J189" s="73" t="s">
        <v>82</v>
      </c>
      <c r="K189" s="28" t="s">
        <v>663</v>
      </c>
      <c r="L189" s="70" t="s">
        <v>83</v>
      </c>
      <c r="M189" s="5" t="s">
        <v>15</v>
      </c>
    </row>
    <row r="190" spans="1:13" s="9" customFormat="1" ht="15.75">
      <c r="A190" s="62" t="s">
        <v>360</v>
      </c>
      <c r="B190" s="116">
        <v>42775</v>
      </c>
      <c r="C190" s="3" t="s">
        <v>156</v>
      </c>
      <c r="D190" s="95" t="s">
        <v>431</v>
      </c>
      <c r="E190" s="28" t="s">
        <v>196</v>
      </c>
      <c r="F190" s="28" t="s">
        <v>12</v>
      </c>
      <c r="G190" s="22"/>
      <c r="H190" s="10">
        <v>3000</v>
      </c>
      <c r="I190" s="10">
        <f t="shared" si="2"/>
        <v>1633707</v>
      </c>
      <c r="J190" s="73" t="s">
        <v>82</v>
      </c>
      <c r="K190" s="28" t="s">
        <v>663</v>
      </c>
      <c r="L190" s="70" t="s">
        <v>83</v>
      </c>
      <c r="M190" s="5" t="s">
        <v>15</v>
      </c>
    </row>
    <row r="191" spans="1:13" s="9" customFormat="1" ht="15.75">
      <c r="A191" s="62" t="s">
        <v>360</v>
      </c>
      <c r="B191" s="116">
        <v>42775</v>
      </c>
      <c r="C191" s="3" t="s">
        <v>155</v>
      </c>
      <c r="D191" s="95" t="s">
        <v>432</v>
      </c>
      <c r="E191" s="28" t="s">
        <v>196</v>
      </c>
      <c r="F191" s="28" t="s">
        <v>12</v>
      </c>
      <c r="G191" s="22"/>
      <c r="H191" s="10">
        <v>5000</v>
      </c>
      <c r="I191" s="10">
        <f t="shared" si="2"/>
        <v>1628707</v>
      </c>
      <c r="J191" s="73" t="s">
        <v>82</v>
      </c>
      <c r="K191" s="28" t="s">
        <v>663</v>
      </c>
      <c r="L191" s="70" t="s">
        <v>277</v>
      </c>
      <c r="M191" s="5" t="s">
        <v>15</v>
      </c>
    </row>
    <row r="192" spans="1:13" s="9" customFormat="1" ht="15.75">
      <c r="A192" s="62" t="s">
        <v>360</v>
      </c>
      <c r="B192" s="116">
        <v>42775</v>
      </c>
      <c r="C192" s="3" t="s">
        <v>99</v>
      </c>
      <c r="D192" s="95" t="s">
        <v>482</v>
      </c>
      <c r="E192" s="73" t="s">
        <v>11</v>
      </c>
      <c r="F192" s="28" t="s">
        <v>12</v>
      </c>
      <c r="G192" s="125"/>
      <c r="H192" s="78">
        <v>2000</v>
      </c>
      <c r="I192" s="10">
        <f t="shared" si="2"/>
        <v>1626707</v>
      </c>
      <c r="J192" s="28" t="s">
        <v>84</v>
      </c>
      <c r="K192" s="28" t="s">
        <v>663</v>
      </c>
      <c r="L192" s="66" t="s">
        <v>85</v>
      </c>
      <c r="M192" s="31" t="s">
        <v>15</v>
      </c>
    </row>
    <row r="193" spans="1:13" s="94" customFormat="1" ht="15.75">
      <c r="A193" s="62" t="s">
        <v>360</v>
      </c>
      <c r="B193" s="116">
        <v>42775</v>
      </c>
      <c r="C193" s="3" t="s">
        <v>551</v>
      </c>
      <c r="D193" s="95" t="s">
        <v>555</v>
      </c>
      <c r="E193" s="73" t="s">
        <v>197</v>
      </c>
      <c r="F193" s="28" t="s">
        <v>12</v>
      </c>
      <c r="G193" s="125"/>
      <c r="H193" s="78">
        <v>2000</v>
      </c>
      <c r="I193" s="10">
        <f t="shared" si="2"/>
        <v>1624707</v>
      </c>
      <c r="J193" s="28" t="s">
        <v>84</v>
      </c>
      <c r="K193" s="28" t="s">
        <v>663</v>
      </c>
      <c r="L193" s="66" t="s">
        <v>85</v>
      </c>
      <c r="M193" s="31" t="s">
        <v>15</v>
      </c>
    </row>
    <row r="194" spans="1:13" s="9" customFormat="1" ht="15.75">
      <c r="A194" s="62" t="s">
        <v>360</v>
      </c>
      <c r="B194" s="116">
        <v>42775</v>
      </c>
      <c r="C194" s="3" t="s">
        <v>156</v>
      </c>
      <c r="D194" s="95" t="s">
        <v>431</v>
      </c>
      <c r="E194" s="73" t="s">
        <v>196</v>
      </c>
      <c r="F194" s="28" t="s">
        <v>12</v>
      </c>
      <c r="G194" s="125"/>
      <c r="H194" s="78">
        <v>3000</v>
      </c>
      <c r="I194" s="10">
        <f t="shared" si="2"/>
        <v>1621707</v>
      </c>
      <c r="J194" s="28" t="s">
        <v>84</v>
      </c>
      <c r="K194" s="28" t="s">
        <v>663</v>
      </c>
      <c r="L194" s="66" t="s">
        <v>85</v>
      </c>
      <c r="M194" s="31" t="s">
        <v>15</v>
      </c>
    </row>
    <row r="195" spans="1:13" s="9" customFormat="1" ht="15.75">
      <c r="A195" s="62" t="s">
        <v>360</v>
      </c>
      <c r="B195" s="116">
        <v>42775</v>
      </c>
      <c r="C195" s="127" t="s">
        <v>99</v>
      </c>
      <c r="D195" s="95" t="s">
        <v>483</v>
      </c>
      <c r="E195" s="104" t="s">
        <v>11</v>
      </c>
      <c r="F195" s="81" t="s">
        <v>12</v>
      </c>
      <c r="G195" s="128"/>
      <c r="H195" s="121">
        <v>2000</v>
      </c>
      <c r="I195" s="10">
        <f t="shared" si="2"/>
        <v>1619707</v>
      </c>
      <c r="J195" s="28" t="s">
        <v>84</v>
      </c>
      <c r="K195" s="28" t="s">
        <v>663</v>
      </c>
      <c r="L195" s="66" t="s">
        <v>85</v>
      </c>
      <c r="M195" s="122" t="s">
        <v>15</v>
      </c>
    </row>
    <row r="196" spans="1:13" s="9" customFormat="1" ht="15.75">
      <c r="A196" s="62" t="s">
        <v>360</v>
      </c>
      <c r="B196" s="116">
        <v>42775</v>
      </c>
      <c r="C196" s="3" t="s">
        <v>155</v>
      </c>
      <c r="D196" s="95" t="s">
        <v>432</v>
      </c>
      <c r="E196" s="73" t="s">
        <v>196</v>
      </c>
      <c r="F196" s="28" t="s">
        <v>12</v>
      </c>
      <c r="G196" s="125"/>
      <c r="H196" s="78">
        <v>5000</v>
      </c>
      <c r="I196" s="10">
        <f t="shared" ref="I196:I259" si="3">I195+G196-H196</f>
        <v>1614707</v>
      </c>
      <c r="J196" s="28" t="s">
        <v>84</v>
      </c>
      <c r="K196" s="28" t="s">
        <v>663</v>
      </c>
      <c r="L196" s="66" t="s">
        <v>280</v>
      </c>
      <c r="M196" s="31" t="s">
        <v>15</v>
      </c>
    </row>
    <row r="197" spans="1:13" s="9" customFormat="1" ht="15.75">
      <c r="A197" s="62" t="s">
        <v>360</v>
      </c>
      <c r="B197" s="116">
        <v>42776</v>
      </c>
      <c r="C197" s="4" t="s">
        <v>64</v>
      </c>
      <c r="D197" s="95" t="s">
        <v>388</v>
      </c>
      <c r="E197" s="28" t="s">
        <v>31</v>
      </c>
      <c r="F197" s="28" t="s">
        <v>22</v>
      </c>
      <c r="G197" s="22"/>
      <c r="H197" s="10">
        <v>75</v>
      </c>
      <c r="I197" s="10">
        <f t="shared" si="3"/>
        <v>1614632</v>
      </c>
      <c r="J197" s="28" t="s">
        <v>23</v>
      </c>
      <c r="K197" s="28" t="s">
        <v>663</v>
      </c>
      <c r="L197" s="70" t="s">
        <v>65</v>
      </c>
      <c r="M197" s="5" t="s">
        <v>15</v>
      </c>
    </row>
    <row r="198" spans="1:13" s="9" customFormat="1" ht="15.75">
      <c r="A198" s="62" t="s">
        <v>360</v>
      </c>
      <c r="B198" s="117">
        <v>42776</v>
      </c>
      <c r="C198" s="3" t="s">
        <v>80</v>
      </c>
      <c r="D198" s="95" t="s">
        <v>108</v>
      </c>
      <c r="E198" s="28" t="s">
        <v>11</v>
      </c>
      <c r="F198" s="28" t="s">
        <v>72</v>
      </c>
      <c r="G198" s="99"/>
      <c r="H198" s="10">
        <v>1000</v>
      </c>
      <c r="I198" s="10">
        <f t="shared" si="3"/>
        <v>1613632</v>
      </c>
      <c r="J198" s="73" t="s">
        <v>73</v>
      </c>
      <c r="K198" s="28" t="s">
        <v>663</v>
      </c>
      <c r="L198" s="70" t="s">
        <v>198</v>
      </c>
      <c r="M198" s="105" t="s">
        <v>15</v>
      </c>
    </row>
    <row r="199" spans="1:13" s="9" customFormat="1" ht="15.75">
      <c r="A199" s="62" t="s">
        <v>360</v>
      </c>
      <c r="B199" s="117">
        <v>42776</v>
      </c>
      <c r="C199" s="3" t="s">
        <v>80</v>
      </c>
      <c r="D199" s="95" t="s">
        <v>108</v>
      </c>
      <c r="E199" s="28" t="s">
        <v>11</v>
      </c>
      <c r="F199" s="28" t="s">
        <v>72</v>
      </c>
      <c r="G199" s="99"/>
      <c r="H199" s="10">
        <v>1000</v>
      </c>
      <c r="I199" s="10">
        <f t="shared" si="3"/>
        <v>1612632</v>
      </c>
      <c r="J199" s="73" t="s">
        <v>194</v>
      </c>
      <c r="K199" s="28" t="s">
        <v>663</v>
      </c>
      <c r="L199" s="70" t="s">
        <v>274</v>
      </c>
      <c r="M199" s="5" t="s">
        <v>15</v>
      </c>
    </row>
    <row r="200" spans="1:13" s="9" customFormat="1" ht="15.75">
      <c r="A200" s="62" t="s">
        <v>360</v>
      </c>
      <c r="B200" s="117">
        <v>42776</v>
      </c>
      <c r="C200" s="3" t="s">
        <v>80</v>
      </c>
      <c r="D200" s="95" t="s">
        <v>108</v>
      </c>
      <c r="E200" s="28" t="s">
        <v>11</v>
      </c>
      <c r="F200" s="28" t="s">
        <v>72</v>
      </c>
      <c r="G200" s="99"/>
      <c r="H200" s="10">
        <v>1000</v>
      </c>
      <c r="I200" s="10">
        <f t="shared" si="3"/>
        <v>1611632</v>
      </c>
      <c r="J200" s="73" t="s">
        <v>93</v>
      </c>
      <c r="K200" s="28" t="s">
        <v>663</v>
      </c>
      <c r="L200" s="70" t="s">
        <v>94</v>
      </c>
      <c r="M200" s="5" t="s">
        <v>15</v>
      </c>
    </row>
    <row r="201" spans="1:13" s="9" customFormat="1" ht="15.75">
      <c r="A201" s="62" t="s">
        <v>360</v>
      </c>
      <c r="B201" s="116">
        <v>42776</v>
      </c>
      <c r="C201" s="3" t="s">
        <v>156</v>
      </c>
      <c r="D201" s="95" t="s">
        <v>423</v>
      </c>
      <c r="E201" s="28" t="s">
        <v>196</v>
      </c>
      <c r="F201" s="28" t="s">
        <v>12</v>
      </c>
      <c r="G201" s="22"/>
      <c r="H201" s="10">
        <v>3000</v>
      </c>
      <c r="I201" s="10">
        <f t="shared" si="3"/>
        <v>1608632</v>
      </c>
      <c r="J201" s="28" t="s">
        <v>13</v>
      </c>
      <c r="K201" s="28" t="s">
        <v>663</v>
      </c>
      <c r="L201" s="66" t="s">
        <v>14</v>
      </c>
      <c r="M201" s="5" t="s">
        <v>15</v>
      </c>
    </row>
    <row r="202" spans="1:13" s="9" customFormat="1" ht="15.75">
      <c r="A202" s="62" t="s">
        <v>360</v>
      </c>
      <c r="B202" s="116">
        <v>42776</v>
      </c>
      <c r="C202" s="3" t="s">
        <v>154</v>
      </c>
      <c r="D202" s="95" t="s">
        <v>515</v>
      </c>
      <c r="E202" s="28" t="s">
        <v>11</v>
      </c>
      <c r="F202" s="28" t="s">
        <v>12</v>
      </c>
      <c r="G202" s="22"/>
      <c r="H202" s="10">
        <v>5500</v>
      </c>
      <c r="I202" s="10">
        <f t="shared" si="3"/>
        <v>1603132</v>
      </c>
      <c r="J202" s="28" t="s">
        <v>13</v>
      </c>
      <c r="K202" s="28" t="s">
        <v>663</v>
      </c>
      <c r="L202" s="66" t="s">
        <v>14</v>
      </c>
      <c r="M202" s="5" t="s">
        <v>15</v>
      </c>
    </row>
    <row r="203" spans="1:13" s="9" customFormat="1" ht="15.75">
      <c r="A203" s="62" t="s">
        <v>360</v>
      </c>
      <c r="B203" s="116">
        <v>42776</v>
      </c>
      <c r="C203" s="3" t="s">
        <v>99</v>
      </c>
      <c r="D203" s="95" t="s">
        <v>516</v>
      </c>
      <c r="E203" s="28" t="s">
        <v>11</v>
      </c>
      <c r="F203" s="28" t="s">
        <v>12</v>
      </c>
      <c r="G203" s="22"/>
      <c r="H203" s="10">
        <v>500</v>
      </c>
      <c r="I203" s="10">
        <f t="shared" si="3"/>
        <v>1602632</v>
      </c>
      <c r="J203" s="28" t="s">
        <v>13</v>
      </c>
      <c r="K203" s="28" t="s">
        <v>663</v>
      </c>
      <c r="L203" s="66" t="s">
        <v>14</v>
      </c>
      <c r="M203" s="5" t="s">
        <v>15</v>
      </c>
    </row>
    <row r="204" spans="1:13" s="9" customFormat="1" ht="15.75" customHeight="1">
      <c r="A204" s="62" t="s">
        <v>360</v>
      </c>
      <c r="B204" s="116">
        <v>42776</v>
      </c>
      <c r="C204" s="3" t="s">
        <v>99</v>
      </c>
      <c r="D204" s="95" t="s">
        <v>108</v>
      </c>
      <c r="E204" s="28" t="s">
        <v>11</v>
      </c>
      <c r="F204" s="28" t="s">
        <v>12</v>
      </c>
      <c r="G204" s="22"/>
      <c r="H204" s="10">
        <v>18000</v>
      </c>
      <c r="I204" s="10">
        <f t="shared" si="3"/>
        <v>1584632</v>
      </c>
      <c r="J204" s="73" t="s">
        <v>192</v>
      </c>
      <c r="K204" s="28" t="s">
        <v>663</v>
      </c>
      <c r="L204" s="66" t="s">
        <v>289</v>
      </c>
      <c r="M204" s="5" t="s">
        <v>15</v>
      </c>
    </row>
    <row r="205" spans="1:13" s="9" customFormat="1" ht="15.75">
      <c r="A205" s="62" t="s">
        <v>360</v>
      </c>
      <c r="B205" s="116">
        <v>42776</v>
      </c>
      <c r="C205" s="3" t="s">
        <v>218</v>
      </c>
      <c r="D205" s="95" t="s">
        <v>219</v>
      </c>
      <c r="E205" s="28" t="s">
        <v>53</v>
      </c>
      <c r="F205" s="28" t="s">
        <v>12</v>
      </c>
      <c r="G205" s="22"/>
      <c r="H205" s="10">
        <v>5000</v>
      </c>
      <c r="I205" s="10">
        <f t="shared" si="3"/>
        <v>1579632</v>
      </c>
      <c r="J205" s="73" t="s">
        <v>192</v>
      </c>
      <c r="K205" s="28" t="s">
        <v>663</v>
      </c>
      <c r="L205" s="66" t="s">
        <v>290</v>
      </c>
      <c r="M205" s="5" t="s">
        <v>15</v>
      </c>
    </row>
    <row r="206" spans="1:13" s="9" customFormat="1" ht="15.75">
      <c r="A206" s="62" t="s">
        <v>360</v>
      </c>
      <c r="B206" s="116">
        <v>42776</v>
      </c>
      <c r="C206" s="3" t="s">
        <v>216</v>
      </c>
      <c r="D206" s="95"/>
      <c r="E206" s="28" t="s">
        <v>18</v>
      </c>
      <c r="F206" s="28" t="s">
        <v>12</v>
      </c>
      <c r="G206" s="22"/>
      <c r="H206" s="10">
        <v>1000</v>
      </c>
      <c r="I206" s="10">
        <f t="shared" si="3"/>
        <v>1578632</v>
      </c>
      <c r="J206" s="73" t="s">
        <v>192</v>
      </c>
      <c r="K206" s="28" t="s">
        <v>663</v>
      </c>
      <c r="L206" s="66" t="s">
        <v>291</v>
      </c>
      <c r="M206" s="5" t="s">
        <v>15</v>
      </c>
    </row>
    <row r="207" spans="1:13" s="9" customFormat="1" ht="15.75">
      <c r="A207" s="62" t="s">
        <v>360</v>
      </c>
      <c r="B207" s="116">
        <v>42776</v>
      </c>
      <c r="C207" s="3" t="s">
        <v>156</v>
      </c>
      <c r="D207" s="95" t="s">
        <v>431</v>
      </c>
      <c r="E207" s="28" t="s">
        <v>196</v>
      </c>
      <c r="F207" s="28" t="s">
        <v>12</v>
      </c>
      <c r="G207" s="22"/>
      <c r="H207" s="10">
        <v>3000</v>
      </c>
      <c r="I207" s="10">
        <f t="shared" si="3"/>
        <v>1575632</v>
      </c>
      <c r="J207" s="73" t="s">
        <v>82</v>
      </c>
      <c r="K207" s="28" t="s">
        <v>663</v>
      </c>
      <c r="L207" s="70" t="s">
        <v>83</v>
      </c>
      <c r="M207" s="5" t="s">
        <v>15</v>
      </c>
    </row>
    <row r="208" spans="1:13" s="9" customFormat="1" ht="15.75">
      <c r="A208" s="62" t="s">
        <v>360</v>
      </c>
      <c r="B208" s="116">
        <v>42776</v>
      </c>
      <c r="C208" s="3" t="s">
        <v>99</v>
      </c>
      <c r="D208" s="95" t="s">
        <v>430</v>
      </c>
      <c r="E208" s="28" t="s">
        <v>11</v>
      </c>
      <c r="F208" s="28" t="s">
        <v>12</v>
      </c>
      <c r="G208" s="22"/>
      <c r="H208" s="10">
        <v>2000</v>
      </c>
      <c r="I208" s="10">
        <f t="shared" si="3"/>
        <v>1573632</v>
      </c>
      <c r="J208" s="73" t="s">
        <v>82</v>
      </c>
      <c r="K208" s="28" t="s">
        <v>663</v>
      </c>
      <c r="L208" s="70" t="s">
        <v>83</v>
      </c>
      <c r="M208" s="5" t="s">
        <v>15</v>
      </c>
    </row>
    <row r="209" spans="1:13" s="9" customFormat="1" ht="15.75">
      <c r="A209" s="62" t="s">
        <v>360</v>
      </c>
      <c r="B209" s="116">
        <v>42776</v>
      </c>
      <c r="C209" s="3" t="s">
        <v>154</v>
      </c>
      <c r="D209" s="95" t="s">
        <v>434</v>
      </c>
      <c r="E209" s="28" t="s">
        <v>11</v>
      </c>
      <c r="F209" s="28" t="s">
        <v>12</v>
      </c>
      <c r="G209" s="22"/>
      <c r="H209" s="10">
        <v>2600</v>
      </c>
      <c r="I209" s="10">
        <f t="shared" si="3"/>
        <v>1571032</v>
      </c>
      <c r="J209" s="73" t="s">
        <v>82</v>
      </c>
      <c r="K209" s="28" t="s">
        <v>663</v>
      </c>
      <c r="L209" s="70" t="s">
        <v>83</v>
      </c>
      <c r="M209" s="5" t="s">
        <v>15</v>
      </c>
    </row>
    <row r="210" spans="1:13" s="9" customFormat="1" ht="15.75">
      <c r="A210" s="62" t="s">
        <v>360</v>
      </c>
      <c r="B210" s="116">
        <v>42776</v>
      </c>
      <c r="C210" s="3" t="s">
        <v>99</v>
      </c>
      <c r="D210" s="95" t="s">
        <v>443</v>
      </c>
      <c r="E210" s="28" t="s">
        <v>11</v>
      </c>
      <c r="F210" s="28" t="s">
        <v>12</v>
      </c>
      <c r="G210" s="22"/>
      <c r="H210" s="10">
        <v>500</v>
      </c>
      <c r="I210" s="10">
        <f t="shared" si="3"/>
        <v>1570532</v>
      </c>
      <c r="J210" s="73" t="s">
        <v>82</v>
      </c>
      <c r="K210" s="28" t="s">
        <v>663</v>
      </c>
      <c r="L210" s="70" t="s">
        <v>83</v>
      </c>
      <c r="M210" s="5" t="s">
        <v>15</v>
      </c>
    </row>
    <row r="211" spans="1:13" s="9" customFormat="1" ht="15.75">
      <c r="A211" s="62" t="s">
        <v>360</v>
      </c>
      <c r="B211" s="116">
        <v>42776</v>
      </c>
      <c r="C211" s="3" t="s">
        <v>80</v>
      </c>
      <c r="D211" s="95" t="s">
        <v>482</v>
      </c>
      <c r="E211" s="73" t="s">
        <v>11</v>
      </c>
      <c r="F211" s="28" t="s">
        <v>12</v>
      </c>
      <c r="G211" s="125"/>
      <c r="H211" s="78">
        <v>2000</v>
      </c>
      <c r="I211" s="10">
        <f t="shared" si="3"/>
        <v>1568532</v>
      </c>
      <c r="J211" s="28" t="s">
        <v>84</v>
      </c>
      <c r="K211" s="28" t="s">
        <v>663</v>
      </c>
      <c r="L211" s="66" t="s">
        <v>85</v>
      </c>
      <c r="M211" s="31" t="s">
        <v>15</v>
      </c>
    </row>
    <row r="212" spans="1:13" s="9" customFormat="1" ht="15.75">
      <c r="A212" s="62" t="s">
        <v>360</v>
      </c>
      <c r="B212" s="116">
        <v>42776</v>
      </c>
      <c r="C212" s="3" t="s">
        <v>551</v>
      </c>
      <c r="D212" s="95" t="s">
        <v>553</v>
      </c>
      <c r="E212" s="73" t="s">
        <v>197</v>
      </c>
      <c r="F212" s="28" t="s">
        <v>12</v>
      </c>
      <c r="G212" s="125"/>
      <c r="H212" s="78">
        <v>2000</v>
      </c>
      <c r="I212" s="10">
        <f t="shared" si="3"/>
        <v>1566532</v>
      </c>
      <c r="J212" s="28" t="s">
        <v>84</v>
      </c>
      <c r="K212" s="28" t="s">
        <v>663</v>
      </c>
      <c r="L212" s="66" t="s">
        <v>85</v>
      </c>
      <c r="M212" s="31" t="s">
        <v>15</v>
      </c>
    </row>
    <row r="213" spans="1:13" s="9" customFormat="1" ht="15.75">
      <c r="A213" s="62" t="s">
        <v>360</v>
      </c>
      <c r="B213" s="116">
        <v>42776</v>
      </c>
      <c r="C213" s="3" t="s">
        <v>156</v>
      </c>
      <c r="D213" s="95" t="s">
        <v>431</v>
      </c>
      <c r="E213" s="73" t="s">
        <v>196</v>
      </c>
      <c r="F213" s="28" t="s">
        <v>12</v>
      </c>
      <c r="G213" s="125"/>
      <c r="H213" s="78">
        <v>3000</v>
      </c>
      <c r="I213" s="10">
        <f t="shared" si="3"/>
        <v>1563532</v>
      </c>
      <c r="J213" s="28" t="s">
        <v>84</v>
      </c>
      <c r="K213" s="28" t="s">
        <v>663</v>
      </c>
      <c r="L213" s="66" t="s">
        <v>85</v>
      </c>
      <c r="M213" s="31" t="s">
        <v>15</v>
      </c>
    </row>
    <row r="214" spans="1:13" s="9" customFormat="1" ht="15.75">
      <c r="A214" s="62" t="s">
        <v>360</v>
      </c>
      <c r="B214" s="116">
        <v>42776</v>
      </c>
      <c r="C214" s="3" t="s">
        <v>155</v>
      </c>
      <c r="D214" s="95" t="s">
        <v>432</v>
      </c>
      <c r="E214" s="73" t="s">
        <v>196</v>
      </c>
      <c r="F214" s="28" t="s">
        <v>12</v>
      </c>
      <c r="G214" s="125"/>
      <c r="H214" s="78">
        <v>5000</v>
      </c>
      <c r="I214" s="10">
        <f t="shared" si="3"/>
        <v>1558532</v>
      </c>
      <c r="J214" s="28" t="s">
        <v>84</v>
      </c>
      <c r="K214" s="28" t="s">
        <v>663</v>
      </c>
      <c r="L214" s="66" t="s">
        <v>280</v>
      </c>
      <c r="M214" s="31" t="s">
        <v>15</v>
      </c>
    </row>
    <row r="215" spans="1:13" s="9" customFormat="1" ht="15.75">
      <c r="A215" s="62" t="s">
        <v>360</v>
      </c>
      <c r="B215" s="116">
        <v>42776</v>
      </c>
      <c r="C215" s="4" t="s">
        <v>191</v>
      </c>
      <c r="D215" s="28" t="s">
        <v>122</v>
      </c>
      <c r="E215" s="28" t="s">
        <v>11</v>
      </c>
      <c r="F215" s="28" t="s">
        <v>22</v>
      </c>
      <c r="G215" s="22"/>
      <c r="H215" s="10">
        <v>5000</v>
      </c>
      <c r="I215" s="10">
        <f t="shared" si="3"/>
        <v>1553532</v>
      </c>
      <c r="J215" s="73" t="s">
        <v>86</v>
      </c>
      <c r="K215" s="28" t="s">
        <v>663</v>
      </c>
      <c r="L215" s="70" t="s">
        <v>349</v>
      </c>
      <c r="M215" s="5" t="s">
        <v>15</v>
      </c>
    </row>
    <row r="216" spans="1:13" s="9" customFormat="1" ht="15.75">
      <c r="A216" s="62" t="s">
        <v>360</v>
      </c>
      <c r="B216" s="116">
        <v>42776</v>
      </c>
      <c r="C216" s="4" t="s">
        <v>226</v>
      </c>
      <c r="D216" s="28" t="s">
        <v>122</v>
      </c>
      <c r="E216" s="28" t="s">
        <v>11</v>
      </c>
      <c r="F216" s="28" t="s">
        <v>22</v>
      </c>
      <c r="G216" s="22"/>
      <c r="H216" s="10">
        <v>2000</v>
      </c>
      <c r="I216" s="10">
        <f t="shared" si="3"/>
        <v>1551532</v>
      </c>
      <c r="J216" s="73" t="s">
        <v>86</v>
      </c>
      <c r="K216" s="28" t="s">
        <v>663</v>
      </c>
      <c r="L216" s="70" t="s">
        <v>350</v>
      </c>
      <c r="M216" s="5" t="s">
        <v>15</v>
      </c>
    </row>
    <row r="217" spans="1:13" s="9" customFormat="1" ht="15.75">
      <c r="A217" s="62" t="s">
        <v>360</v>
      </c>
      <c r="B217" s="117">
        <v>42777</v>
      </c>
      <c r="C217" s="3" t="s">
        <v>156</v>
      </c>
      <c r="D217" s="95" t="s">
        <v>431</v>
      </c>
      <c r="E217" s="73" t="s">
        <v>196</v>
      </c>
      <c r="F217" s="28" t="s">
        <v>12</v>
      </c>
      <c r="G217" s="125"/>
      <c r="H217" s="78">
        <v>3000</v>
      </c>
      <c r="I217" s="10">
        <f t="shared" si="3"/>
        <v>1548532</v>
      </c>
      <c r="J217" s="28" t="s">
        <v>84</v>
      </c>
      <c r="K217" s="28" t="s">
        <v>663</v>
      </c>
      <c r="L217" s="66" t="s">
        <v>85</v>
      </c>
      <c r="M217" s="31" t="s">
        <v>15</v>
      </c>
    </row>
    <row r="218" spans="1:13" s="9" customFormat="1" ht="15.75">
      <c r="A218" s="62" t="s">
        <v>360</v>
      </c>
      <c r="B218" s="117">
        <v>42777</v>
      </c>
      <c r="C218" s="3" t="s">
        <v>154</v>
      </c>
      <c r="D218" s="95" t="s">
        <v>484</v>
      </c>
      <c r="E218" s="73" t="s">
        <v>11</v>
      </c>
      <c r="F218" s="28" t="s">
        <v>12</v>
      </c>
      <c r="G218" s="125"/>
      <c r="H218" s="78">
        <v>5700</v>
      </c>
      <c r="I218" s="10">
        <f t="shared" si="3"/>
        <v>1542832</v>
      </c>
      <c r="J218" s="28" t="s">
        <v>84</v>
      </c>
      <c r="K218" s="28" t="s">
        <v>663</v>
      </c>
      <c r="L218" s="66" t="s">
        <v>281</v>
      </c>
      <c r="M218" s="31" t="s">
        <v>15</v>
      </c>
    </row>
    <row r="219" spans="1:13" s="9" customFormat="1" ht="15.75">
      <c r="A219" s="62" t="s">
        <v>360</v>
      </c>
      <c r="B219" s="117">
        <v>42777</v>
      </c>
      <c r="C219" s="3" t="s">
        <v>99</v>
      </c>
      <c r="D219" s="95" t="s">
        <v>485</v>
      </c>
      <c r="E219" s="73" t="s">
        <v>11</v>
      </c>
      <c r="F219" s="28" t="s">
        <v>12</v>
      </c>
      <c r="G219" s="125"/>
      <c r="H219" s="78">
        <v>500</v>
      </c>
      <c r="I219" s="10">
        <f t="shared" si="3"/>
        <v>1542332</v>
      </c>
      <c r="J219" s="28" t="s">
        <v>84</v>
      </c>
      <c r="K219" s="28" t="s">
        <v>663</v>
      </c>
      <c r="L219" s="66" t="s">
        <v>85</v>
      </c>
      <c r="M219" s="31" t="s">
        <v>15</v>
      </c>
    </row>
    <row r="220" spans="1:13" s="9" customFormat="1" ht="15.75">
      <c r="A220" s="62" t="s">
        <v>360</v>
      </c>
      <c r="B220" s="116">
        <v>42779</v>
      </c>
      <c r="C220" s="3" t="s">
        <v>314</v>
      </c>
      <c r="D220" s="95" t="s">
        <v>331</v>
      </c>
      <c r="E220" s="73" t="s">
        <v>31</v>
      </c>
      <c r="F220" s="28" t="s">
        <v>19</v>
      </c>
      <c r="G220" s="125"/>
      <c r="H220" s="78">
        <v>65000</v>
      </c>
      <c r="I220" s="10">
        <f t="shared" si="3"/>
        <v>1477332</v>
      </c>
      <c r="J220" s="28" t="s">
        <v>23</v>
      </c>
      <c r="K220" s="28" t="s">
        <v>663</v>
      </c>
      <c r="L220" s="70" t="s">
        <v>66</v>
      </c>
      <c r="M220" s="31" t="s">
        <v>15</v>
      </c>
    </row>
    <row r="221" spans="1:13" s="9" customFormat="1" ht="15.75">
      <c r="A221" s="62" t="s">
        <v>360</v>
      </c>
      <c r="B221" s="116">
        <v>42779</v>
      </c>
      <c r="C221" s="3" t="s">
        <v>315</v>
      </c>
      <c r="D221" s="95" t="s">
        <v>332</v>
      </c>
      <c r="E221" s="73" t="s">
        <v>31</v>
      </c>
      <c r="F221" s="28" t="s">
        <v>19</v>
      </c>
      <c r="G221" s="125"/>
      <c r="H221" s="78">
        <v>5000</v>
      </c>
      <c r="I221" s="10">
        <f t="shared" si="3"/>
        <v>1472332</v>
      </c>
      <c r="J221" s="28" t="s">
        <v>23</v>
      </c>
      <c r="K221" s="28" t="s">
        <v>663</v>
      </c>
      <c r="L221" s="70" t="s">
        <v>66</v>
      </c>
      <c r="M221" s="31" t="s">
        <v>15</v>
      </c>
    </row>
    <row r="222" spans="1:13" s="9" customFormat="1" ht="15.75">
      <c r="A222" s="62" t="s">
        <v>360</v>
      </c>
      <c r="B222" s="116">
        <v>42779</v>
      </c>
      <c r="C222" s="4" t="s">
        <v>569</v>
      </c>
      <c r="D222" s="28" t="s">
        <v>570</v>
      </c>
      <c r="E222" s="28" t="s">
        <v>31</v>
      </c>
      <c r="F222" s="28" t="s">
        <v>19</v>
      </c>
      <c r="G222" s="22"/>
      <c r="H222" s="10">
        <v>6000</v>
      </c>
      <c r="I222" s="10">
        <f t="shared" si="3"/>
        <v>1466332</v>
      </c>
      <c r="J222" s="28" t="s">
        <v>23</v>
      </c>
      <c r="K222" s="28" t="s">
        <v>663</v>
      </c>
      <c r="L222" s="70" t="s">
        <v>67</v>
      </c>
      <c r="M222" s="5" t="s">
        <v>15</v>
      </c>
    </row>
    <row r="223" spans="1:13" s="9" customFormat="1" ht="15.75">
      <c r="A223" s="62" t="s">
        <v>360</v>
      </c>
      <c r="B223" s="116">
        <v>42779</v>
      </c>
      <c r="C223" s="4" t="s">
        <v>571</v>
      </c>
      <c r="D223" s="28" t="s">
        <v>572</v>
      </c>
      <c r="E223" s="28" t="s">
        <v>31</v>
      </c>
      <c r="F223" s="28" t="s">
        <v>19</v>
      </c>
      <c r="G223" s="22"/>
      <c r="H223" s="10">
        <v>4000</v>
      </c>
      <c r="I223" s="10">
        <f t="shared" si="3"/>
        <v>1462332</v>
      </c>
      <c r="J223" s="28" t="s">
        <v>23</v>
      </c>
      <c r="K223" s="28" t="s">
        <v>663</v>
      </c>
      <c r="L223" s="70" t="s">
        <v>67</v>
      </c>
      <c r="M223" s="5" t="s">
        <v>15</v>
      </c>
    </row>
    <row r="224" spans="1:13" s="9" customFormat="1" ht="15.75">
      <c r="A224" s="62" t="s">
        <v>360</v>
      </c>
      <c r="B224" s="116">
        <v>42779</v>
      </c>
      <c r="C224" s="4" t="s">
        <v>573</v>
      </c>
      <c r="D224" s="28" t="s">
        <v>362</v>
      </c>
      <c r="E224" s="28" t="s">
        <v>31</v>
      </c>
      <c r="F224" s="28" t="s">
        <v>19</v>
      </c>
      <c r="G224" s="22"/>
      <c r="H224" s="10">
        <v>4250</v>
      </c>
      <c r="I224" s="10">
        <f t="shared" si="3"/>
        <v>1458082</v>
      </c>
      <c r="J224" s="28" t="s">
        <v>23</v>
      </c>
      <c r="K224" s="28" t="s">
        <v>663</v>
      </c>
      <c r="L224" s="70" t="s">
        <v>67</v>
      </c>
      <c r="M224" s="5" t="s">
        <v>15</v>
      </c>
    </row>
    <row r="225" spans="1:13" s="9" customFormat="1" ht="15.75">
      <c r="A225" s="62" t="s">
        <v>360</v>
      </c>
      <c r="B225" s="116">
        <v>42779</v>
      </c>
      <c r="C225" s="4" t="s">
        <v>574</v>
      </c>
      <c r="D225" s="28" t="s">
        <v>570</v>
      </c>
      <c r="E225" s="28" t="s">
        <v>31</v>
      </c>
      <c r="F225" s="28" t="s">
        <v>19</v>
      </c>
      <c r="G225" s="22"/>
      <c r="H225" s="10">
        <v>3000</v>
      </c>
      <c r="I225" s="10">
        <f t="shared" si="3"/>
        <v>1455082</v>
      </c>
      <c r="J225" s="28" t="s">
        <v>23</v>
      </c>
      <c r="K225" s="28" t="s">
        <v>663</v>
      </c>
      <c r="L225" s="70" t="s">
        <v>67</v>
      </c>
      <c r="M225" s="5" t="s">
        <v>15</v>
      </c>
    </row>
    <row r="226" spans="1:13" s="9" customFormat="1" ht="15.75">
      <c r="A226" s="62" t="s">
        <v>360</v>
      </c>
      <c r="B226" s="116">
        <v>42779</v>
      </c>
      <c r="C226" s="4" t="s">
        <v>575</v>
      </c>
      <c r="D226" s="28" t="s">
        <v>388</v>
      </c>
      <c r="E226" s="28" t="s">
        <v>31</v>
      </c>
      <c r="F226" s="28" t="s">
        <v>19</v>
      </c>
      <c r="G226" s="22"/>
      <c r="H226" s="10">
        <v>1200</v>
      </c>
      <c r="I226" s="10">
        <f t="shared" si="3"/>
        <v>1453882</v>
      </c>
      <c r="J226" s="28" t="s">
        <v>23</v>
      </c>
      <c r="K226" s="28" t="s">
        <v>663</v>
      </c>
      <c r="L226" s="70" t="s">
        <v>67</v>
      </c>
      <c r="M226" s="5" t="s">
        <v>15</v>
      </c>
    </row>
    <row r="227" spans="1:13" s="9" customFormat="1" ht="15.75">
      <c r="A227" s="62" t="s">
        <v>360</v>
      </c>
      <c r="B227" s="116">
        <v>42779</v>
      </c>
      <c r="C227" s="4" t="s">
        <v>576</v>
      </c>
      <c r="D227" s="28" t="s">
        <v>388</v>
      </c>
      <c r="E227" s="28" t="s">
        <v>31</v>
      </c>
      <c r="F227" s="28" t="s">
        <v>19</v>
      </c>
      <c r="G227" s="22"/>
      <c r="H227" s="10">
        <v>1200</v>
      </c>
      <c r="I227" s="10">
        <f t="shared" si="3"/>
        <v>1452682</v>
      </c>
      <c r="J227" s="28" t="s">
        <v>23</v>
      </c>
      <c r="K227" s="28" t="s">
        <v>663</v>
      </c>
      <c r="L227" s="70" t="s">
        <v>67</v>
      </c>
      <c r="M227" s="5" t="s">
        <v>15</v>
      </c>
    </row>
    <row r="228" spans="1:13" s="9" customFormat="1" ht="15.75">
      <c r="A228" s="62" t="s">
        <v>360</v>
      </c>
      <c r="B228" s="116">
        <v>42779</v>
      </c>
      <c r="C228" s="4" t="s">
        <v>577</v>
      </c>
      <c r="D228" s="28" t="s">
        <v>572</v>
      </c>
      <c r="E228" s="28" t="s">
        <v>31</v>
      </c>
      <c r="F228" s="28" t="s">
        <v>19</v>
      </c>
      <c r="G228" s="22"/>
      <c r="H228" s="10">
        <v>3600</v>
      </c>
      <c r="I228" s="10">
        <f t="shared" si="3"/>
        <v>1449082</v>
      </c>
      <c r="J228" s="28" t="s">
        <v>23</v>
      </c>
      <c r="K228" s="28" t="s">
        <v>663</v>
      </c>
      <c r="L228" s="70" t="s">
        <v>67</v>
      </c>
      <c r="M228" s="5" t="s">
        <v>15</v>
      </c>
    </row>
    <row r="229" spans="1:13" s="9" customFormat="1" ht="15.75">
      <c r="A229" s="62" t="s">
        <v>360</v>
      </c>
      <c r="B229" s="116">
        <v>42779</v>
      </c>
      <c r="C229" s="4" t="s">
        <v>403</v>
      </c>
      <c r="D229" s="28"/>
      <c r="E229" s="28" t="s">
        <v>31</v>
      </c>
      <c r="F229" s="28" t="s">
        <v>19</v>
      </c>
      <c r="G229" s="22"/>
      <c r="H229" s="10">
        <v>12000</v>
      </c>
      <c r="I229" s="10">
        <f t="shared" si="3"/>
        <v>1437082</v>
      </c>
      <c r="J229" s="28" t="s">
        <v>23</v>
      </c>
      <c r="K229" s="28" t="s">
        <v>663</v>
      </c>
      <c r="L229" s="70" t="s">
        <v>68</v>
      </c>
      <c r="M229" s="5" t="s">
        <v>15</v>
      </c>
    </row>
    <row r="230" spans="1:13" s="9" customFormat="1" ht="15.75">
      <c r="A230" s="62" t="s">
        <v>360</v>
      </c>
      <c r="B230" s="116">
        <v>42779</v>
      </c>
      <c r="C230" s="4" t="s">
        <v>319</v>
      </c>
      <c r="D230" s="28"/>
      <c r="E230" s="28" t="s">
        <v>31</v>
      </c>
      <c r="F230" s="28" t="s">
        <v>19</v>
      </c>
      <c r="G230" s="22"/>
      <c r="H230" s="10">
        <v>6000</v>
      </c>
      <c r="I230" s="10">
        <f t="shared" si="3"/>
        <v>1431082</v>
      </c>
      <c r="J230" s="28" t="s">
        <v>23</v>
      </c>
      <c r="K230" s="28" t="s">
        <v>663</v>
      </c>
      <c r="L230" s="70" t="s">
        <v>68</v>
      </c>
      <c r="M230" s="5" t="s">
        <v>15</v>
      </c>
    </row>
    <row r="231" spans="1:13" s="9" customFormat="1" ht="15.75">
      <c r="A231" s="62" t="s">
        <v>360</v>
      </c>
      <c r="B231" s="116">
        <v>42779</v>
      </c>
      <c r="C231" s="3" t="s">
        <v>217</v>
      </c>
      <c r="D231" s="95" t="s">
        <v>193</v>
      </c>
      <c r="E231" s="28" t="s">
        <v>18</v>
      </c>
      <c r="F231" s="28" t="s">
        <v>12</v>
      </c>
      <c r="G231" s="22"/>
      <c r="H231" s="10">
        <v>2500</v>
      </c>
      <c r="I231" s="10">
        <f t="shared" si="3"/>
        <v>1428582</v>
      </c>
      <c r="J231" s="73" t="s">
        <v>192</v>
      </c>
      <c r="K231" s="28" t="s">
        <v>663</v>
      </c>
      <c r="L231" s="66" t="s">
        <v>291</v>
      </c>
      <c r="M231" s="5" t="s">
        <v>15</v>
      </c>
    </row>
    <row r="232" spans="1:13" s="9" customFormat="1" ht="15.75">
      <c r="A232" s="62" t="s">
        <v>360</v>
      </c>
      <c r="B232" s="116">
        <v>42779</v>
      </c>
      <c r="C232" s="3" t="s">
        <v>80</v>
      </c>
      <c r="D232" s="95" t="s">
        <v>108</v>
      </c>
      <c r="E232" s="28" t="s">
        <v>11</v>
      </c>
      <c r="F232" s="28" t="s">
        <v>72</v>
      </c>
      <c r="G232" s="99"/>
      <c r="H232" s="10">
        <v>1000</v>
      </c>
      <c r="I232" s="10">
        <f t="shared" si="3"/>
        <v>1427582</v>
      </c>
      <c r="J232" s="73" t="s">
        <v>73</v>
      </c>
      <c r="K232" s="28" t="s">
        <v>663</v>
      </c>
      <c r="L232" s="70" t="s">
        <v>198</v>
      </c>
      <c r="M232" s="105" t="s">
        <v>15</v>
      </c>
    </row>
    <row r="233" spans="1:13" s="9" customFormat="1" ht="15.75">
      <c r="A233" s="62" t="s">
        <v>360</v>
      </c>
      <c r="B233" s="116">
        <v>42779</v>
      </c>
      <c r="C233" s="3" t="s">
        <v>252</v>
      </c>
      <c r="D233" s="95" t="s">
        <v>251</v>
      </c>
      <c r="E233" s="28" t="s">
        <v>31</v>
      </c>
      <c r="F233" s="28" t="s">
        <v>19</v>
      </c>
      <c r="G233" s="22"/>
      <c r="H233" s="10">
        <v>500</v>
      </c>
      <c r="I233" s="10">
        <f t="shared" si="3"/>
        <v>1427082</v>
      </c>
      <c r="J233" s="73" t="s">
        <v>74</v>
      </c>
      <c r="K233" s="28" t="s">
        <v>663</v>
      </c>
      <c r="L233" s="73" t="s">
        <v>257</v>
      </c>
      <c r="M233" s="5" t="s">
        <v>15</v>
      </c>
    </row>
    <row r="234" spans="1:13" s="9" customFormat="1" ht="15.75">
      <c r="A234" s="62" t="s">
        <v>360</v>
      </c>
      <c r="B234" s="116">
        <v>42779</v>
      </c>
      <c r="C234" s="3" t="s">
        <v>253</v>
      </c>
      <c r="D234" s="95" t="s">
        <v>251</v>
      </c>
      <c r="E234" s="28" t="s">
        <v>31</v>
      </c>
      <c r="F234" s="28" t="s">
        <v>19</v>
      </c>
      <c r="G234" s="22"/>
      <c r="H234" s="10">
        <v>800</v>
      </c>
      <c r="I234" s="10">
        <f t="shared" si="3"/>
        <v>1426282</v>
      </c>
      <c r="J234" s="73" t="s">
        <v>74</v>
      </c>
      <c r="K234" s="28" t="s">
        <v>663</v>
      </c>
      <c r="L234" s="73" t="s">
        <v>257</v>
      </c>
      <c r="M234" s="5" t="s">
        <v>15</v>
      </c>
    </row>
    <row r="235" spans="1:13" s="9" customFormat="1" ht="15.75">
      <c r="A235" s="62" t="s">
        <v>360</v>
      </c>
      <c r="B235" s="116">
        <v>42779</v>
      </c>
      <c r="C235" s="3" t="s">
        <v>254</v>
      </c>
      <c r="D235" s="95" t="s">
        <v>251</v>
      </c>
      <c r="E235" s="28" t="s">
        <v>31</v>
      </c>
      <c r="F235" s="28" t="s">
        <v>19</v>
      </c>
      <c r="G235" s="22"/>
      <c r="H235" s="10">
        <v>100</v>
      </c>
      <c r="I235" s="10">
        <f t="shared" si="3"/>
        <v>1426182</v>
      </c>
      <c r="J235" s="73" t="s">
        <v>74</v>
      </c>
      <c r="K235" s="28" t="s">
        <v>663</v>
      </c>
      <c r="L235" s="73" t="s">
        <v>257</v>
      </c>
      <c r="M235" s="5" t="s">
        <v>15</v>
      </c>
    </row>
    <row r="236" spans="1:13" s="9" customFormat="1" ht="15.75">
      <c r="A236" s="62" t="s">
        <v>360</v>
      </c>
      <c r="B236" s="116">
        <v>42779</v>
      </c>
      <c r="C236" s="3" t="s">
        <v>255</v>
      </c>
      <c r="D236" s="95" t="s">
        <v>251</v>
      </c>
      <c r="E236" s="28" t="s">
        <v>31</v>
      </c>
      <c r="F236" s="28" t="s">
        <v>19</v>
      </c>
      <c r="G236" s="22"/>
      <c r="H236" s="10">
        <v>100</v>
      </c>
      <c r="I236" s="10">
        <f t="shared" si="3"/>
        <v>1426082</v>
      </c>
      <c r="J236" s="73" t="s">
        <v>74</v>
      </c>
      <c r="K236" s="28" t="s">
        <v>663</v>
      </c>
      <c r="L236" s="73" t="s">
        <v>257</v>
      </c>
      <c r="M236" s="5" t="s">
        <v>15</v>
      </c>
    </row>
    <row r="237" spans="1:13" s="9" customFormat="1" ht="15.75">
      <c r="A237" s="62" t="s">
        <v>360</v>
      </c>
      <c r="B237" s="116">
        <v>42779</v>
      </c>
      <c r="C237" s="3" t="s">
        <v>256</v>
      </c>
      <c r="D237" s="95" t="s">
        <v>251</v>
      </c>
      <c r="E237" s="28" t="s">
        <v>31</v>
      </c>
      <c r="F237" s="28" t="s">
        <v>19</v>
      </c>
      <c r="G237" s="22"/>
      <c r="H237" s="10">
        <v>900</v>
      </c>
      <c r="I237" s="10">
        <f t="shared" si="3"/>
        <v>1425182</v>
      </c>
      <c r="J237" s="73" t="s">
        <v>74</v>
      </c>
      <c r="K237" s="28" t="s">
        <v>663</v>
      </c>
      <c r="L237" s="73" t="s">
        <v>257</v>
      </c>
      <c r="M237" s="5" t="s">
        <v>15</v>
      </c>
    </row>
    <row r="238" spans="1:13" s="9" customFormat="1" ht="15.75">
      <c r="A238" s="62" t="s">
        <v>360</v>
      </c>
      <c r="B238" s="116">
        <v>42779</v>
      </c>
      <c r="C238" s="3" t="s">
        <v>98</v>
      </c>
      <c r="D238" s="95" t="s">
        <v>118</v>
      </c>
      <c r="E238" s="28" t="s">
        <v>11</v>
      </c>
      <c r="F238" s="28" t="s">
        <v>19</v>
      </c>
      <c r="G238" s="22"/>
      <c r="H238" s="10">
        <v>300</v>
      </c>
      <c r="I238" s="10">
        <f t="shared" si="3"/>
        <v>1424882</v>
      </c>
      <c r="J238" s="73" t="s">
        <v>74</v>
      </c>
      <c r="K238" s="28" t="s">
        <v>663</v>
      </c>
      <c r="L238" s="73" t="s">
        <v>75</v>
      </c>
      <c r="M238" s="5" t="s">
        <v>15</v>
      </c>
    </row>
    <row r="239" spans="1:13" s="9" customFormat="1" ht="15.75">
      <c r="A239" s="62" t="s">
        <v>360</v>
      </c>
      <c r="B239" s="116">
        <v>42779</v>
      </c>
      <c r="C239" s="3" t="s">
        <v>64</v>
      </c>
      <c r="D239" s="95" t="s">
        <v>368</v>
      </c>
      <c r="E239" s="28" t="s">
        <v>18</v>
      </c>
      <c r="F239" s="28" t="s">
        <v>19</v>
      </c>
      <c r="G239" s="22"/>
      <c r="H239" s="10">
        <v>2000</v>
      </c>
      <c r="I239" s="10">
        <f t="shared" si="3"/>
        <v>1422882</v>
      </c>
      <c r="J239" s="73" t="s">
        <v>74</v>
      </c>
      <c r="K239" s="28" t="s">
        <v>663</v>
      </c>
      <c r="L239" s="73" t="s">
        <v>258</v>
      </c>
      <c r="M239" s="5" t="s">
        <v>15</v>
      </c>
    </row>
    <row r="240" spans="1:13" s="9" customFormat="1" ht="15.75">
      <c r="A240" s="62" t="s">
        <v>360</v>
      </c>
      <c r="B240" s="116">
        <v>42779</v>
      </c>
      <c r="C240" s="3" t="s">
        <v>99</v>
      </c>
      <c r="D240" s="95" t="s">
        <v>204</v>
      </c>
      <c r="E240" s="28" t="s">
        <v>11</v>
      </c>
      <c r="F240" s="28" t="s">
        <v>19</v>
      </c>
      <c r="G240" s="22"/>
      <c r="H240" s="10">
        <v>600</v>
      </c>
      <c r="I240" s="10">
        <f t="shared" si="3"/>
        <v>1422282</v>
      </c>
      <c r="J240" s="73" t="s">
        <v>74</v>
      </c>
      <c r="K240" s="28" t="s">
        <v>663</v>
      </c>
      <c r="L240" s="73" t="s">
        <v>75</v>
      </c>
      <c r="M240" s="5" t="s">
        <v>15</v>
      </c>
    </row>
    <row r="241" spans="1:14" s="9" customFormat="1" ht="15.75">
      <c r="A241" s="62" t="s">
        <v>360</v>
      </c>
      <c r="B241" s="116">
        <v>42779</v>
      </c>
      <c r="C241" s="3" t="s">
        <v>50</v>
      </c>
      <c r="D241" s="95" t="s">
        <v>259</v>
      </c>
      <c r="E241" s="28" t="s">
        <v>50</v>
      </c>
      <c r="F241" s="28" t="s">
        <v>19</v>
      </c>
      <c r="G241" s="22"/>
      <c r="H241" s="10">
        <v>26500</v>
      </c>
      <c r="I241" s="10">
        <f t="shared" si="3"/>
        <v>1395782</v>
      </c>
      <c r="J241" s="73" t="s">
        <v>74</v>
      </c>
      <c r="K241" s="28" t="s">
        <v>663</v>
      </c>
      <c r="L241" s="73" t="s">
        <v>260</v>
      </c>
      <c r="M241" s="5" t="s">
        <v>15</v>
      </c>
    </row>
    <row r="242" spans="1:14" s="9" customFormat="1" ht="15.75">
      <c r="A242" s="62" t="s">
        <v>360</v>
      </c>
      <c r="B242" s="116">
        <v>42779</v>
      </c>
      <c r="C242" s="3" t="s">
        <v>80</v>
      </c>
      <c r="D242" s="95" t="s">
        <v>108</v>
      </c>
      <c r="E242" s="28" t="s">
        <v>11</v>
      </c>
      <c r="F242" s="28" t="s">
        <v>72</v>
      </c>
      <c r="G242" s="99"/>
      <c r="H242" s="10">
        <v>1000</v>
      </c>
      <c r="I242" s="10">
        <f t="shared" si="3"/>
        <v>1394782</v>
      </c>
      <c r="J242" s="73" t="s">
        <v>194</v>
      </c>
      <c r="K242" s="28" t="s">
        <v>663</v>
      </c>
      <c r="L242" s="70" t="s">
        <v>274</v>
      </c>
      <c r="M242" s="5" t="s">
        <v>15</v>
      </c>
    </row>
    <row r="243" spans="1:14" s="9" customFormat="1" ht="15.75">
      <c r="A243" s="62" t="s">
        <v>360</v>
      </c>
      <c r="B243" s="116">
        <v>42779</v>
      </c>
      <c r="C243" s="3" t="s">
        <v>80</v>
      </c>
      <c r="D243" s="95" t="s">
        <v>108</v>
      </c>
      <c r="E243" s="28" t="s">
        <v>11</v>
      </c>
      <c r="F243" s="28" t="s">
        <v>72</v>
      </c>
      <c r="G243" s="99"/>
      <c r="H243" s="10">
        <v>1000</v>
      </c>
      <c r="I243" s="10">
        <f t="shared" si="3"/>
        <v>1393782</v>
      </c>
      <c r="J243" s="73" t="s">
        <v>93</v>
      </c>
      <c r="K243" s="28" t="s">
        <v>663</v>
      </c>
      <c r="L243" s="70" t="s">
        <v>94</v>
      </c>
      <c r="M243" s="5" t="s">
        <v>15</v>
      </c>
    </row>
    <row r="244" spans="1:14" s="9" customFormat="1" ht="16.5" customHeight="1">
      <c r="A244" s="62" t="s">
        <v>360</v>
      </c>
      <c r="B244" s="116">
        <v>42779</v>
      </c>
      <c r="C244" s="3" t="s">
        <v>80</v>
      </c>
      <c r="D244" s="95" t="s">
        <v>108</v>
      </c>
      <c r="E244" s="28" t="s">
        <v>11</v>
      </c>
      <c r="F244" s="28" t="s">
        <v>12</v>
      </c>
      <c r="G244" s="22"/>
      <c r="H244" s="10">
        <v>1000</v>
      </c>
      <c r="I244" s="10">
        <f t="shared" si="3"/>
        <v>1392782</v>
      </c>
      <c r="J244" s="73" t="s">
        <v>192</v>
      </c>
      <c r="K244" s="28" t="s">
        <v>663</v>
      </c>
      <c r="L244" s="66" t="s">
        <v>289</v>
      </c>
      <c r="M244" s="5" t="s">
        <v>15</v>
      </c>
      <c r="N244" s="97"/>
    </row>
    <row r="245" spans="1:14" s="9" customFormat="1" ht="15.75">
      <c r="A245" s="62" t="s">
        <v>360</v>
      </c>
      <c r="B245" s="116">
        <v>42780</v>
      </c>
      <c r="C245" s="3" t="s">
        <v>99</v>
      </c>
      <c r="D245" s="95" t="s">
        <v>517</v>
      </c>
      <c r="E245" s="28" t="s">
        <v>11</v>
      </c>
      <c r="F245" s="28" t="s">
        <v>12</v>
      </c>
      <c r="G245" s="22"/>
      <c r="H245" s="10">
        <v>1000</v>
      </c>
      <c r="I245" s="10">
        <f t="shared" si="3"/>
        <v>1391782</v>
      </c>
      <c r="J245" s="28" t="s">
        <v>13</v>
      </c>
      <c r="K245" s="28" t="s">
        <v>663</v>
      </c>
      <c r="L245" s="66" t="s">
        <v>14</v>
      </c>
      <c r="M245" s="5" t="s">
        <v>15</v>
      </c>
      <c r="N245" s="97"/>
    </row>
    <row r="246" spans="1:14" s="9" customFormat="1" ht="15.75">
      <c r="A246" s="62" t="s">
        <v>360</v>
      </c>
      <c r="B246" s="116">
        <v>42780</v>
      </c>
      <c r="C246" s="3" t="s">
        <v>20</v>
      </c>
      <c r="D246" s="95"/>
      <c r="E246" s="28" t="s">
        <v>197</v>
      </c>
      <c r="F246" s="28" t="s">
        <v>12</v>
      </c>
      <c r="G246" s="22"/>
      <c r="H246" s="10">
        <v>350</v>
      </c>
      <c r="I246" s="10">
        <f t="shared" si="3"/>
        <v>1391432</v>
      </c>
      <c r="J246" s="28" t="s">
        <v>13</v>
      </c>
      <c r="K246" s="28" t="s">
        <v>663</v>
      </c>
      <c r="L246" s="66" t="s">
        <v>14</v>
      </c>
      <c r="M246" s="5" t="s">
        <v>15</v>
      </c>
      <c r="N246" s="97"/>
    </row>
    <row r="247" spans="1:14" s="9" customFormat="1" ht="15.75">
      <c r="A247" s="62" t="s">
        <v>360</v>
      </c>
      <c r="B247" s="116">
        <v>42780</v>
      </c>
      <c r="C247" s="4" t="s">
        <v>50</v>
      </c>
      <c r="D247" s="28" t="s">
        <v>415</v>
      </c>
      <c r="E247" s="28" t="s">
        <v>50</v>
      </c>
      <c r="F247" s="28" t="s">
        <v>22</v>
      </c>
      <c r="G247" s="22"/>
      <c r="H247" s="10">
        <v>10000</v>
      </c>
      <c r="I247" s="10">
        <f t="shared" si="3"/>
        <v>1381432</v>
      </c>
      <c r="J247" s="28" t="s">
        <v>23</v>
      </c>
      <c r="K247" s="28" t="s">
        <v>663</v>
      </c>
      <c r="L247" s="70" t="s">
        <v>28</v>
      </c>
      <c r="M247" s="5" t="s">
        <v>29</v>
      </c>
      <c r="N247" s="97"/>
    </row>
    <row r="248" spans="1:14" s="9" customFormat="1" ht="15.75">
      <c r="A248" s="62" t="s">
        <v>360</v>
      </c>
      <c r="B248" s="116">
        <v>42780</v>
      </c>
      <c r="C248" s="4" t="s">
        <v>50</v>
      </c>
      <c r="D248" s="28" t="s">
        <v>416</v>
      </c>
      <c r="E248" s="28" t="s">
        <v>50</v>
      </c>
      <c r="F248" s="28" t="s">
        <v>22</v>
      </c>
      <c r="G248" s="22"/>
      <c r="H248" s="10">
        <v>5000</v>
      </c>
      <c r="I248" s="10">
        <f t="shared" si="3"/>
        <v>1376432</v>
      </c>
      <c r="J248" s="28" t="s">
        <v>23</v>
      </c>
      <c r="K248" s="28" t="s">
        <v>663</v>
      </c>
      <c r="L248" s="70" t="s">
        <v>69</v>
      </c>
      <c r="M248" s="5" t="s">
        <v>15</v>
      </c>
      <c r="N248" s="97"/>
    </row>
    <row r="249" spans="1:14" s="9" customFormat="1" ht="15.75">
      <c r="A249" s="62" t="s">
        <v>360</v>
      </c>
      <c r="B249" s="116">
        <v>42780</v>
      </c>
      <c r="C249" s="9" t="s">
        <v>80</v>
      </c>
      <c r="D249" s="28" t="s">
        <v>70</v>
      </c>
      <c r="E249" s="28" t="s">
        <v>11</v>
      </c>
      <c r="F249" s="28" t="s">
        <v>22</v>
      </c>
      <c r="G249" s="22"/>
      <c r="H249" s="10">
        <v>1800</v>
      </c>
      <c r="I249" s="10">
        <f t="shared" si="3"/>
        <v>1374632</v>
      </c>
      <c r="J249" s="28" t="s">
        <v>23</v>
      </c>
      <c r="K249" s="28" t="s">
        <v>663</v>
      </c>
      <c r="L249" s="70" t="s">
        <v>28</v>
      </c>
      <c r="M249" s="5" t="s">
        <v>15</v>
      </c>
      <c r="N249" s="97"/>
    </row>
    <row r="250" spans="1:14" s="9" customFormat="1" ht="15.75">
      <c r="A250" s="62" t="s">
        <v>360</v>
      </c>
      <c r="B250" s="116">
        <v>42780</v>
      </c>
      <c r="C250" s="3" t="s">
        <v>80</v>
      </c>
      <c r="D250" s="95" t="s">
        <v>108</v>
      </c>
      <c r="E250" s="28" t="s">
        <v>11</v>
      </c>
      <c r="F250" s="28" t="s">
        <v>72</v>
      </c>
      <c r="G250" s="99"/>
      <c r="H250" s="10">
        <v>1000</v>
      </c>
      <c r="I250" s="10">
        <f t="shared" si="3"/>
        <v>1373632</v>
      </c>
      <c r="J250" s="73" t="s">
        <v>73</v>
      </c>
      <c r="K250" s="28" t="s">
        <v>663</v>
      </c>
      <c r="L250" s="70" t="s">
        <v>198</v>
      </c>
      <c r="M250" s="105" t="s">
        <v>15</v>
      </c>
      <c r="N250" s="97"/>
    </row>
    <row r="251" spans="1:14" s="9" customFormat="1" ht="15.75">
      <c r="A251" s="62" t="s">
        <v>360</v>
      </c>
      <c r="B251" s="116">
        <v>42780</v>
      </c>
      <c r="C251" s="3" t="s">
        <v>99</v>
      </c>
      <c r="D251" s="95" t="s">
        <v>205</v>
      </c>
      <c r="E251" s="28" t="s">
        <v>11</v>
      </c>
      <c r="F251" s="28" t="s">
        <v>19</v>
      </c>
      <c r="G251" s="22"/>
      <c r="H251" s="10">
        <v>1000</v>
      </c>
      <c r="I251" s="10">
        <f t="shared" si="3"/>
        <v>1372632</v>
      </c>
      <c r="J251" s="73" t="s">
        <v>74</v>
      </c>
      <c r="K251" s="28" t="s">
        <v>663</v>
      </c>
      <c r="L251" s="73" t="s">
        <v>75</v>
      </c>
      <c r="M251" s="5" t="s">
        <v>15</v>
      </c>
      <c r="N251" s="97"/>
    </row>
    <row r="252" spans="1:14" s="9" customFormat="1" ht="15.75">
      <c r="A252" s="62" t="s">
        <v>360</v>
      </c>
      <c r="B252" s="116">
        <v>42780</v>
      </c>
      <c r="C252" s="3" t="s">
        <v>80</v>
      </c>
      <c r="D252" s="95" t="s">
        <v>108</v>
      </c>
      <c r="E252" s="28" t="s">
        <v>11</v>
      </c>
      <c r="F252" s="28" t="s">
        <v>72</v>
      </c>
      <c r="G252" s="99"/>
      <c r="H252" s="10">
        <v>1000</v>
      </c>
      <c r="I252" s="10">
        <f t="shared" si="3"/>
        <v>1371632</v>
      </c>
      <c r="J252" s="73" t="s">
        <v>194</v>
      </c>
      <c r="K252" s="28" t="s">
        <v>663</v>
      </c>
      <c r="L252" s="70" t="s">
        <v>274</v>
      </c>
      <c r="M252" s="5" t="s">
        <v>15</v>
      </c>
      <c r="N252" s="97"/>
    </row>
    <row r="253" spans="1:14" s="9" customFormat="1" ht="15.75">
      <c r="A253" s="62" t="s">
        <v>360</v>
      </c>
      <c r="B253" s="116">
        <v>42780</v>
      </c>
      <c r="C253" s="3" t="s">
        <v>80</v>
      </c>
      <c r="D253" s="95" t="s">
        <v>444</v>
      </c>
      <c r="E253" s="28" t="s">
        <v>11</v>
      </c>
      <c r="F253" s="28" t="s">
        <v>12</v>
      </c>
      <c r="G253" s="22"/>
      <c r="H253" s="10">
        <v>1100</v>
      </c>
      <c r="I253" s="10">
        <f t="shared" si="3"/>
        <v>1370532</v>
      </c>
      <c r="J253" s="73" t="s">
        <v>82</v>
      </c>
      <c r="K253" s="28" t="s">
        <v>663</v>
      </c>
      <c r="L253" s="70" t="s">
        <v>83</v>
      </c>
      <c r="M253" s="5" t="s">
        <v>15</v>
      </c>
      <c r="N253" s="97"/>
    </row>
    <row r="254" spans="1:14" s="9" customFormat="1" ht="15.75">
      <c r="A254" s="62" t="s">
        <v>360</v>
      </c>
      <c r="B254" s="116">
        <v>42780</v>
      </c>
      <c r="C254" s="3" t="s">
        <v>99</v>
      </c>
      <c r="D254" s="95" t="s">
        <v>435</v>
      </c>
      <c r="E254" s="28" t="s">
        <v>11</v>
      </c>
      <c r="F254" s="28" t="s">
        <v>12</v>
      </c>
      <c r="G254" s="22"/>
      <c r="H254" s="10">
        <v>1000</v>
      </c>
      <c r="I254" s="10">
        <f t="shared" si="3"/>
        <v>1369532</v>
      </c>
      <c r="J254" s="73" t="s">
        <v>82</v>
      </c>
      <c r="K254" s="28" t="s">
        <v>663</v>
      </c>
      <c r="L254" s="70" t="s">
        <v>83</v>
      </c>
      <c r="M254" s="5" t="s">
        <v>15</v>
      </c>
      <c r="N254" s="97"/>
    </row>
    <row r="255" spans="1:14" s="9" customFormat="1" ht="15.75">
      <c r="A255" s="62" t="s">
        <v>360</v>
      </c>
      <c r="B255" s="116">
        <v>42780</v>
      </c>
      <c r="C255" s="3" t="s">
        <v>99</v>
      </c>
      <c r="D255" s="95" t="s">
        <v>436</v>
      </c>
      <c r="E255" s="28" t="s">
        <v>11</v>
      </c>
      <c r="F255" s="28" t="s">
        <v>12</v>
      </c>
      <c r="G255" s="22"/>
      <c r="H255" s="10">
        <v>1100</v>
      </c>
      <c r="I255" s="10">
        <f t="shared" si="3"/>
        <v>1368432</v>
      </c>
      <c r="J255" s="73" t="s">
        <v>82</v>
      </c>
      <c r="K255" s="28" t="s">
        <v>663</v>
      </c>
      <c r="L255" s="70" t="s">
        <v>83</v>
      </c>
      <c r="M255" s="5" t="s">
        <v>15</v>
      </c>
      <c r="N255" s="97"/>
    </row>
    <row r="256" spans="1:14" s="9" customFormat="1" ht="15.75">
      <c r="A256" s="62" t="s">
        <v>360</v>
      </c>
      <c r="B256" s="116">
        <v>42780</v>
      </c>
      <c r="C256" s="3" t="s">
        <v>16</v>
      </c>
      <c r="D256" s="95" t="s">
        <v>437</v>
      </c>
      <c r="E256" s="28" t="s">
        <v>197</v>
      </c>
      <c r="F256" s="28" t="s">
        <v>12</v>
      </c>
      <c r="G256" s="22"/>
      <c r="H256" s="10">
        <v>1100</v>
      </c>
      <c r="I256" s="10">
        <f t="shared" si="3"/>
        <v>1367332</v>
      </c>
      <c r="J256" s="73" t="s">
        <v>82</v>
      </c>
      <c r="K256" s="28" t="s">
        <v>663</v>
      </c>
      <c r="L256" s="70" t="s">
        <v>83</v>
      </c>
      <c r="M256" s="5" t="s">
        <v>15</v>
      </c>
      <c r="N256" s="97"/>
    </row>
    <row r="257" spans="1:14" s="9" customFormat="1" ht="15.75">
      <c r="A257" s="62" t="s">
        <v>360</v>
      </c>
      <c r="B257" s="116">
        <v>42780</v>
      </c>
      <c r="C257" s="3" t="s">
        <v>99</v>
      </c>
      <c r="D257" s="95" t="s">
        <v>486</v>
      </c>
      <c r="E257" s="73" t="s">
        <v>11</v>
      </c>
      <c r="F257" s="28" t="s">
        <v>12</v>
      </c>
      <c r="G257" s="125"/>
      <c r="H257" s="78">
        <v>800</v>
      </c>
      <c r="I257" s="10">
        <f t="shared" si="3"/>
        <v>1366532</v>
      </c>
      <c r="J257" s="28" t="s">
        <v>84</v>
      </c>
      <c r="K257" s="28" t="s">
        <v>663</v>
      </c>
      <c r="L257" s="66" t="s">
        <v>85</v>
      </c>
      <c r="M257" s="31" t="s">
        <v>15</v>
      </c>
      <c r="N257" s="97"/>
    </row>
    <row r="258" spans="1:14" s="9" customFormat="1" ht="15.75">
      <c r="A258" s="62" t="s">
        <v>360</v>
      </c>
      <c r="B258" s="116">
        <v>42780</v>
      </c>
      <c r="C258" s="3" t="s">
        <v>99</v>
      </c>
      <c r="D258" s="95" t="s">
        <v>487</v>
      </c>
      <c r="E258" s="73" t="s">
        <v>11</v>
      </c>
      <c r="F258" s="28" t="s">
        <v>12</v>
      </c>
      <c r="G258" s="125"/>
      <c r="H258" s="78">
        <v>500</v>
      </c>
      <c r="I258" s="10">
        <f t="shared" si="3"/>
        <v>1366032</v>
      </c>
      <c r="J258" s="28" t="s">
        <v>84</v>
      </c>
      <c r="K258" s="28" t="s">
        <v>663</v>
      </c>
      <c r="L258" s="66" t="s">
        <v>85</v>
      </c>
      <c r="M258" s="31" t="s">
        <v>15</v>
      </c>
      <c r="N258" s="97"/>
    </row>
    <row r="259" spans="1:14" s="9" customFormat="1" ht="15.75">
      <c r="A259" s="62" t="s">
        <v>360</v>
      </c>
      <c r="B259" s="116">
        <v>42780</v>
      </c>
      <c r="C259" s="3" t="s">
        <v>99</v>
      </c>
      <c r="D259" s="95" t="s">
        <v>488</v>
      </c>
      <c r="E259" s="73" t="s">
        <v>11</v>
      </c>
      <c r="F259" s="28" t="s">
        <v>12</v>
      </c>
      <c r="G259" s="125"/>
      <c r="H259" s="78">
        <v>500</v>
      </c>
      <c r="I259" s="10">
        <f t="shared" si="3"/>
        <v>1365532</v>
      </c>
      <c r="J259" s="28" t="s">
        <v>84</v>
      </c>
      <c r="K259" s="28" t="s">
        <v>663</v>
      </c>
      <c r="L259" s="66" t="s">
        <v>85</v>
      </c>
      <c r="M259" s="31" t="s">
        <v>15</v>
      </c>
      <c r="N259" s="97"/>
    </row>
    <row r="260" spans="1:14" s="9" customFormat="1" ht="15.75">
      <c r="A260" s="62" t="s">
        <v>360</v>
      </c>
      <c r="B260" s="116">
        <v>42780</v>
      </c>
      <c r="C260" s="3" t="s">
        <v>99</v>
      </c>
      <c r="D260" s="95" t="s">
        <v>489</v>
      </c>
      <c r="E260" s="73" t="s">
        <v>11</v>
      </c>
      <c r="F260" s="28" t="s">
        <v>12</v>
      </c>
      <c r="G260" s="125"/>
      <c r="H260" s="78">
        <v>1200</v>
      </c>
      <c r="I260" s="10">
        <f t="shared" ref="I260:I323" si="4">I259+G260-H260</f>
        <v>1364332</v>
      </c>
      <c r="J260" s="28" t="s">
        <v>84</v>
      </c>
      <c r="K260" s="28" t="s">
        <v>663</v>
      </c>
      <c r="L260" s="66" t="s">
        <v>85</v>
      </c>
      <c r="M260" s="31" t="s">
        <v>15</v>
      </c>
      <c r="N260" s="97"/>
    </row>
    <row r="261" spans="1:14" s="9" customFormat="1" ht="15.75">
      <c r="A261" s="62" t="s">
        <v>360</v>
      </c>
      <c r="B261" s="116">
        <v>42780</v>
      </c>
      <c r="C261" s="3" t="s">
        <v>17</v>
      </c>
      <c r="D261" s="95" t="s">
        <v>437</v>
      </c>
      <c r="E261" s="73" t="s">
        <v>197</v>
      </c>
      <c r="F261" s="28" t="s">
        <v>12</v>
      </c>
      <c r="G261" s="125"/>
      <c r="H261" s="78">
        <v>1100</v>
      </c>
      <c r="I261" s="10">
        <f t="shared" si="4"/>
        <v>1363232</v>
      </c>
      <c r="J261" s="28" t="s">
        <v>84</v>
      </c>
      <c r="K261" s="28" t="s">
        <v>663</v>
      </c>
      <c r="L261" s="66" t="s">
        <v>85</v>
      </c>
      <c r="M261" s="31" t="s">
        <v>15</v>
      </c>
      <c r="N261" s="97"/>
    </row>
    <row r="262" spans="1:14" s="9" customFormat="1" ht="15.75">
      <c r="A262" s="62" t="s">
        <v>360</v>
      </c>
      <c r="B262" s="116">
        <v>42780</v>
      </c>
      <c r="C262" s="3" t="s">
        <v>99</v>
      </c>
      <c r="D262" s="95" t="s">
        <v>124</v>
      </c>
      <c r="E262" s="28" t="s">
        <v>11</v>
      </c>
      <c r="F262" s="28" t="s">
        <v>72</v>
      </c>
      <c r="G262" s="99"/>
      <c r="H262" s="10">
        <v>600</v>
      </c>
      <c r="I262" s="10">
        <f t="shared" si="4"/>
        <v>1362632</v>
      </c>
      <c r="J262" s="73" t="s">
        <v>93</v>
      </c>
      <c r="K262" s="28" t="s">
        <v>663</v>
      </c>
      <c r="L262" s="70" t="s">
        <v>94</v>
      </c>
      <c r="M262" s="5" t="s">
        <v>15</v>
      </c>
      <c r="N262" s="97"/>
    </row>
    <row r="263" spans="1:14" s="9" customFormat="1" ht="15.75">
      <c r="A263" s="62" t="s">
        <v>360</v>
      </c>
      <c r="B263" s="116">
        <v>42780</v>
      </c>
      <c r="C263" s="3" t="s">
        <v>525</v>
      </c>
      <c r="D263" s="95" t="s">
        <v>537</v>
      </c>
      <c r="E263" s="28" t="s">
        <v>31</v>
      </c>
      <c r="F263" s="28" t="s">
        <v>19</v>
      </c>
      <c r="G263" s="99"/>
      <c r="H263" s="10">
        <v>1200</v>
      </c>
      <c r="I263" s="10">
        <f t="shared" si="4"/>
        <v>1361432</v>
      </c>
      <c r="J263" s="73" t="s">
        <v>93</v>
      </c>
      <c r="K263" s="28" t="s">
        <v>663</v>
      </c>
      <c r="L263" s="70" t="s">
        <v>293</v>
      </c>
      <c r="M263" s="5" t="s">
        <v>15</v>
      </c>
      <c r="N263" s="97"/>
    </row>
    <row r="264" spans="1:14" s="9" customFormat="1" ht="15.75">
      <c r="A264" s="62" t="s">
        <v>360</v>
      </c>
      <c r="B264" s="116">
        <v>42780</v>
      </c>
      <c r="C264" s="3" t="s">
        <v>526</v>
      </c>
      <c r="D264" s="95"/>
      <c r="E264" s="28" t="s">
        <v>31</v>
      </c>
      <c r="F264" s="28" t="s">
        <v>19</v>
      </c>
      <c r="G264" s="99"/>
      <c r="H264" s="10">
        <v>2600</v>
      </c>
      <c r="I264" s="10">
        <f t="shared" si="4"/>
        <v>1358832</v>
      </c>
      <c r="J264" s="73" t="s">
        <v>93</v>
      </c>
      <c r="K264" s="28" t="s">
        <v>663</v>
      </c>
      <c r="L264" s="70" t="s">
        <v>293</v>
      </c>
      <c r="M264" s="5" t="s">
        <v>15</v>
      </c>
      <c r="N264" s="97"/>
    </row>
    <row r="265" spans="1:14" s="9" customFormat="1" ht="15.75">
      <c r="A265" s="62" t="s">
        <v>360</v>
      </c>
      <c r="B265" s="116">
        <v>42780</v>
      </c>
      <c r="C265" s="3" t="s">
        <v>527</v>
      </c>
      <c r="D265" s="95"/>
      <c r="E265" s="28" t="s">
        <v>31</v>
      </c>
      <c r="F265" s="28" t="s">
        <v>19</v>
      </c>
      <c r="G265" s="99"/>
      <c r="H265" s="10">
        <v>1500</v>
      </c>
      <c r="I265" s="10">
        <f t="shared" si="4"/>
        <v>1357332</v>
      </c>
      <c r="J265" s="73" t="s">
        <v>93</v>
      </c>
      <c r="K265" s="28" t="s">
        <v>663</v>
      </c>
      <c r="L265" s="70" t="s">
        <v>293</v>
      </c>
      <c r="M265" s="5" t="s">
        <v>15</v>
      </c>
      <c r="N265" s="97"/>
    </row>
    <row r="266" spans="1:14" s="9" customFormat="1" ht="15.75">
      <c r="A266" s="62" t="s">
        <v>360</v>
      </c>
      <c r="B266" s="116">
        <v>42780</v>
      </c>
      <c r="C266" s="3" t="s">
        <v>528</v>
      </c>
      <c r="D266" s="95" t="s">
        <v>529</v>
      </c>
      <c r="E266" s="28" t="s">
        <v>31</v>
      </c>
      <c r="F266" s="28" t="s">
        <v>19</v>
      </c>
      <c r="G266" s="99"/>
      <c r="H266" s="10">
        <v>1750</v>
      </c>
      <c r="I266" s="10">
        <f t="shared" si="4"/>
        <v>1355582</v>
      </c>
      <c r="J266" s="73" t="s">
        <v>93</v>
      </c>
      <c r="K266" s="28" t="s">
        <v>663</v>
      </c>
      <c r="L266" s="70" t="s">
        <v>293</v>
      </c>
      <c r="M266" s="5" t="s">
        <v>15</v>
      </c>
      <c r="N266" s="97"/>
    </row>
    <row r="267" spans="1:14" s="9" customFormat="1" ht="15.75">
      <c r="A267" s="62" t="s">
        <v>360</v>
      </c>
      <c r="B267" s="116">
        <v>42780</v>
      </c>
      <c r="C267" s="3" t="s">
        <v>530</v>
      </c>
      <c r="D267" s="95"/>
      <c r="E267" s="28" t="s">
        <v>31</v>
      </c>
      <c r="F267" s="28" t="s">
        <v>19</v>
      </c>
      <c r="G267" s="99"/>
      <c r="H267" s="10">
        <v>1950</v>
      </c>
      <c r="I267" s="10">
        <f t="shared" si="4"/>
        <v>1353632</v>
      </c>
      <c r="J267" s="73" t="s">
        <v>93</v>
      </c>
      <c r="K267" s="28" t="s">
        <v>663</v>
      </c>
      <c r="L267" s="70" t="s">
        <v>293</v>
      </c>
      <c r="M267" s="5" t="s">
        <v>15</v>
      </c>
      <c r="N267" s="97"/>
    </row>
    <row r="268" spans="1:14" s="9" customFormat="1" ht="15.75">
      <c r="A268" s="62" t="s">
        <v>360</v>
      </c>
      <c r="B268" s="116">
        <v>42780</v>
      </c>
      <c r="C268" s="3" t="s">
        <v>531</v>
      </c>
      <c r="D268" s="95" t="s">
        <v>532</v>
      </c>
      <c r="E268" s="28" t="s">
        <v>31</v>
      </c>
      <c r="F268" s="28" t="s">
        <v>19</v>
      </c>
      <c r="G268" s="99"/>
      <c r="H268" s="10">
        <v>900</v>
      </c>
      <c r="I268" s="10">
        <f t="shared" si="4"/>
        <v>1352732</v>
      </c>
      <c r="J268" s="73" t="s">
        <v>93</v>
      </c>
      <c r="K268" s="28" t="s">
        <v>663</v>
      </c>
      <c r="L268" s="70" t="s">
        <v>293</v>
      </c>
      <c r="M268" s="5" t="s">
        <v>15</v>
      </c>
      <c r="N268" s="97"/>
    </row>
    <row r="269" spans="1:14" s="9" customFormat="1" ht="15.75">
      <c r="A269" s="62" t="s">
        <v>360</v>
      </c>
      <c r="B269" s="116">
        <v>42780</v>
      </c>
      <c r="C269" s="3" t="s">
        <v>533</v>
      </c>
      <c r="D269" s="95" t="s">
        <v>534</v>
      </c>
      <c r="E269" s="28" t="s">
        <v>31</v>
      </c>
      <c r="F269" s="28" t="s">
        <v>19</v>
      </c>
      <c r="G269" s="99"/>
      <c r="H269" s="10">
        <v>2500</v>
      </c>
      <c r="I269" s="10">
        <f t="shared" si="4"/>
        <v>1350232</v>
      </c>
      <c r="J269" s="73" t="s">
        <v>93</v>
      </c>
      <c r="K269" s="28" t="s">
        <v>663</v>
      </c>
      <c r="L269" s="70" t="s">
        <v>293</v>
      </c>
      <c r="M269" s="5" t="s">
        <v>15</v>
      </c>
      <c r="N269" s="97"/>
    </row>
    <row r="270" spans="1:14" s="9" customFormat="1" ht="15.75">
      <c r="A270" s="62" t="s">
        <v>360</v>
      </c>
      <c r="B270" s="116">
        <v>42780</v>
      </c>
      <c r="C270" s="3" t="s">
        <v>535</v>
      </c>
      <c r="D270" s="95" t="s">
        <v>536</v>
      </c>
      <c r="E270" s="28" t="s">
        <v>31</v>
      </c>
      <c r="F270" s="28" t="s">
        <v>19</v>
      </c>
      <c r="G270" s="99"/>
      <c r="H270" s="10">
        <v>1800</v>
      </c>
      <c r="I270" s="10">
        <f t="shared" si="4"/>
        <v>1348432</v>
      </c>
      <c r="J270" s="73" t="s">
        <v>93</v>
      </c>
      <c r="K270" s="28" t="s">
        <v>663</v>
      </c>
      <c r="L270" s="70" t="s">
        <v>293</v>
      </c>
      <c r="M270" s="5" t="s">
        <v>15</v>
      </c>
      <c r="N270" s="97"/>
    </row>
    <row r="271" spans="1:14" s="9" customFormat="1" ht="15.75">
      <c r="A271" s="62" t="s">
        <v>360</v>
      </c>
      <c r="B271" s="116">
        <v>42780</v>
      </c>
      <c r="C271" s="3" t="s">
        <v>80</v>
      </c>
      <c r="D271" s="95" t="s">
        <v>108</v>
      </c>
      <c r="E271" s="28" t="s">
        <v>11</v>
      </c>
      <c r="F271" s="28" t="s">
        <v>72</v>
      </c>
      <c r="G271" s="99"/>
      <c r="H271" s="10">
        <v>1000</v>
      </c>
      <c r="I271" s="10">
        <f t="shared" si="4"/>
        <v>1347432</v>
      </c>
      <c r="J271" s="73" t="s">
        <v>93</v>
      </c>
      <c r="K271" s="28" t="s">
        <v>663</v>
      </c>
      <c r="L271" s="70" t="s">
        <v>94</v>
      </c>
      <c r="M271" s="5" t="s">
        <v>15</v>
      </c>
      <c r="N271" s="97"/>
    </row>
    <row r="272" spans="1:14" s="9" customFormat="1" ht="15.75">
      <c r="A272" s="62" t="s">
        <v>360</v>
      </c>
      <c r="B272" s="116">
        <v>42780</v>
      </c>
      <c r="C272" s="126" t="s">
        <v>156</v>
      </c>
      <c r="D272" s="76" t="s">
        <v>384</v>
      </c>
      <c r="E272" s="28" t="s">
        <v>196</v>
      </c>
      <c r="F272" s="28" t="s">
        <v>22</v>
      </c>
      <c r="G272" s="22"/>
      <c r="H272" s="10">
        <v>1500</v>
      </c>
      <c r="I272" s="10">
        <f t="shared" si="4"/>
        <v>1345932</v>
      </c>
      <c r="J272" s="76" t="s">
        <v>95</v>
      </c>
      <c r="K272" s="28" t="s">
        <v>663</v>
      </c>
      <c r="L272" s="70" t="s">
        <v>306</v>
      </c>
      <c r="M272" s="5" t="s">
        <v>15</v>
      </c>
      <c r="N272" s="97"/>
    </row>
    <row r="273" spans="1:14" s="9" customFormat="1" ht="15.75">
      <c r="A273" s="62" t="s">
        <v>360</v>
      </c>
      <c r="B273" s="116">
        <v>42780</v>
      </c>
      <c r="C273" s="126" t="s">
        <v>229</v>
      </c>
      <c r="D273" s="76" t="s">
        <v>384</v>
      </c>
      <c r="E273" s="28" t="s">
        <v>44</v>
      </c>
      <c r="F273" s="28" t="s">
        <v>22</v>
      </c>
      <c r="G273" s="22"/>
      <c r="H273" s="10">
        <v>10000</v>
      </c>
      <c r="I273" s="10">
        <f t="shared" si="4"/>
        <v>1335932</v>
      </c>
      <c r="J273" s="76" t="s">
        <v>95</v>
      </c>
      <c r="K273" s="28" t="s">
        <v>663</v>
      </c>
      <c r="L273" s="70" t="s">
        <v>402</v>
      </c>
      <c r="M273" s="5" t="s">
        <v>15</v>
      </c>
      <c r="N273" s="97"/>
    </row>
    <row r="274" spans="1:14" s="9" customFormat="1" ht="15" customHeight="1">
      <c r="A274" s="62" t="s">
        <v>360</v>
      </c>
      <c r="B274" s="116">
        <v>42780</v>
      </c>
      <c r="C274" s="3" t="s">
        <v>80</v>
      </c>
      <c r="D274" s="95" t="s">
        <v>108</v>
      </c>
      <c r="E274" s="28" t="s">
        <v>11</v>
      </c>
      <c r="F274" s="28" t="s">
        <v>12</v>
      </c>
      <c r="G274" s="22"/>
      <c r="H274" s="10">
        <v>1000</v>
      </c>
      <c r="I274" s="10">
        <f t="shared" si="4"/>
        <v>1334932</v>
      </c>
      <c r="J274" s="73" t="s">
        <v>192</v>
      </c>
      <c r="K274" s="28" t="s">
        <v>663</v>
      </c>
      <c r="L274" s="66" t="s">
        <v>289</v>
      </c>
      <c r="M274" s="5" t="s">
        <v>15</v>
      </c>
      <c r="N274" s="97"/>
    </row>
    <row r="275" spans="1:14" s="9" customFormat="1" ht="15.75">
      <c r="A275" s="62" t="s">
        <v>360</v>
      </c>
      <c r="B275" s="116">
        <v>42781</v>
      </c>
      <c r="C275" s="3" t="s">
        <v>99</v>
      </c>
      <c r="D275" s="95" t="s">
        <v>518</v>
      </c>
      <c r="E275" s="28" t="s">
        <v>11</v>
      </c>
      <c r="F275" s="28" t="s">
        <v>12</v>
      </c>
      <c r="G275" s="22"/>
      <c r="H275" s="10">
        <v>500</v>
      </c>
      <c r="I275" s="10">
        <f t="shared" si="4"/>
        <v>1334432</v>
      </c>
      <c r="J275" s="28" t="s">
        <v>13</v>
      </c>
      <c r="K275" s="28" t="s">
        <v>663</v>
      </c>
      <c r="L275" s="66" t="s">
        <v>14</v>
      </c>
      <c r="M275" s="5" t="s">
        <v>15</v>
      </c>
      <c r="N275" s="97"/>
    </row>
    <row r="276" spans="1:14" s="9" customFormat="1" ht="15.75">
      <c r="A276" s="62" t="s">
        <v>360</v>
      </c>
      <c r="B276" s="116">
        <v>42781</v>
      </c>
      <c r="C276" s="3" t="s">
        <v>154</v>
      </c>
      <c r="D276" s="95" t="s">
        <v>519</v>
      </c>
      <c r="E276" s="28" t="s">
        <v>11</v>
      </c>
      <c r="F276" s="28" t="s">
        <v>12</v>
      </c>
      <c r="G276" s="22"/>
      <c r="H276" s="10">
        <v>1500</v>
      </c>
      <c r="I276" s="10">
        <f t="shared" si="4"/>
        <v>1332932</v>
      </c>
      <c r="J276" s="28" t="s">
        <v>13</v>
      </c>
      <c r="K276" s="28" t="s">
        <v>663</v>
      </c>
      <c r="L276" s="66" t="s">
        <v>14</v>
      </c>
      <c r="M276" s="5" t="s">
        <v>15</v>
      </c>
      <c r="N276" s="97"/>
    </row>
    <row r="277" spans="1:14" s="9" customFormat="1" ht="15.75">
      <c r="A277" s="62" t="s">
        <v>360</v>
      </c>
      <c r="B277" s="116">
        <v>42781</v>
      </c>
      <c r="C277" s="3" t="s">
        <v>99</v>
      </c>
      <c r="D277" s="95" t="s">
        <v>520</v>
      </c>
      <c r="E277" s="28" t="s">
        <v>11</v>
      </c>
      <c r="F277" s="28" t="s">
        <v>12</v>
      </c>
      <c r="G277" s="22"/>
      <c r="H277" s="10">
        <v>2000</v>
      </c>
      <c r="I277" s="10">
        <f t="shared" si="4"/>
        <v>1330932</v>
      </c>
      <c r="J277" s="28" t="s">
        <v>13</v>
      </c>
      <c r="K277" s="28" t="s">
        <v>663</v>
      </c>
      <c r="L277" s="66" t="s">
        <v>14</v>
      </c>
      <c r="M277" s="5" t="s">
        <v>15</v>
      </c>
      <c r="N277" s="97"/>
    </row>
    <row r="278" spans="1:14" s="9" customFormat="1" ht="15.75">
      <c r="A278" s="62" t="s">
        <v>360</v>
      </c>
      <c r="B278" s="116">
        <v>42781</v>
      </c>
      <c r="C278" s="3" t="s">
        <v>156</v>
      </c>
      <c r="D278" s="95" t="s">
        <v>521</v>
      </c>
      <c r="E278" s="28" t="s">
        <v>196</v>
      </c>
      <c r="F278" s="28" t="s">
        <v>12</v>
      </c>
      <c r="G278" s="22"/>
      <c r="H278" s="10">
        <v>3000</v>
      </c>
      <c r="I278" s="10">
        <f t="shared" si="4"/>
        <v>1327932</v>
      </c>
      <c r="J278" s="28" t="s">
        <v>13</v>
      </c>
      <c r="K278" s="28" t="s">
        <v>663</v>
      </c>
      <c r="L278" s="66" t="s">
        <v>14</v>
      </c>
      <c r="M278" s="5" t="s">
        <v>15</v>
      </c>
      <c r="N278" s="97"/>
    </row>
    <row r="279" spans="1:14" s="9" customFormat="1" ht="15.75">
      <c r="A279" s="62" t="s">
        <v>360</v>
      </c>
      <c r="B279" s="116">
        <v>42781</v>
      </c>
      <c r="C279" s="3" t="s">
        <v>394</v>
      </c>
      <c r="D279" s="95" t="s">
        <v>557</v>
      </c>
      <c r="E279" s="28" t="s">
        <v>197</v>
      </c>
      <c r="F279" s="28" t="s">
        <v>12</v>
      </c>
      <c r="G279" s="22"/>
      <c r="H279" s="10">
        <v>2000</v>
      </c>
      <c r="I279" s="10">
        <f t="shared" si="4"/>
        <v>1325932</v>
      </c>
      <c r="J279" s="28" t="s">
        <v>13</v>
      </c>
      <c r="K279" s="28" t="s">
        <v>663</v>
      </c>
      <c r="L279" s="66" t="s">
        <v>14</v>
      </c>
      <c r="M279" s="5" t="s">
        <v>15</v>
      </c>
      <c r="N279" s="97"/>
    </row>
    <row r="280" spans="1:14" s="9" customFormat="1" ht="15.75">
      <c r="A280" s="62" t="s">
        <v>360</v>
      </c>
      <c r="B280" s="116">
        <v>42781</v>
      </c>
      <c r="C280" s="3" t="s">
        <v>154</v>
      </c>
      <c r="D280" s="95" t="s">
        <v>522</v>
      </c>
      <c r="E280" s="28" t="s">
        <v>11</v>
      </c>
      <c r="F280" s="28" t="s">
        <v>12</v>
      </c>
      <c r="G280" s="22"/>
      <c r="H280" s="10">
        <v>1500</v>
      </c>
      <c r="I280" s="10">
        <f t="shared" si="4"/>
        <v>1324432</v>
      </c>
      <c r="J280" s="28" t="s">
        <v>13</v>
      </c>
      <c r="K280" s="28" t="s">
        <v>663</v>
      </c>
      <c r="L280" s="66" t="s">
        <v>14</v>
      </c>
      <c r="M280" s="5" t="s">
        <v>15</v>
      </c>
      <c r="N280" s="97"/>
    </row>
    <row r="281" spans="1:14" s="9" customFormat="1" ht="15.75">
      <c r="A281" s="62" t="s">
        <v>360</v>
      </c>
      <c r="B281" s="116">
        <v>42781</v>
      </c>
      <c r="C281" s="3" t="s">
        <v>99</v>
      </c>
      <c r="D281" s="95" t="s">
        <v>523</v>
      </c>
      <c r="E281" s="28" t="s">
        <v>11</v>
      </c>
      <c r="F281" s="28" t="s">
        <v>12</v>
      </c>
      <c r="G281" s="22"/>
      <c r="H281" s="10">
        <v>500</v>
      </c>
      <c r="I281" s="10">
        <f t="shared" si="4"/>
        <v>1323932</v>
      </c>
      <c r="J281" s="28" t="s">
        <v>13</v>
      </c>
      <c r="K281" s="28" t="s">
        <v>663</v>
      </c>
      <c r="L281" s="66" t="s">
        <v>14</v>
      </c>
      <c r="M281" s="5" t="s">
        <v>15</v>
      </c>
      <c r="N281" s="97"/>
    </row>
    <row r="282" spans="1:14" s="9" customFormat="1" ht="15.75">
      <c r="A282" s="62" t="s">
        <v>360</v>
      </c>
      <c r="B282" s="116">
        <v>42781</v>
      </c>
      <c r="C282" s="4" t="s">
        <v>383</v>
      </c>
      <c r="D282" s="28"/>
      <c r="E282" s="28" t="s">
        <v>31</v>
      </c>
      <c r="F282" s="28" t="s">
        <v>19</v>
      </c>
      <c r="G282" s="22"/>
      <c r="H282" s="10">
        <v>5000</v>
      </c>
      <c r="I282" s="10">
        <f t="shared" si="4"/>
        <v>1318932</v>
      </c>
      <c r="J282" s="28" t="s">
        <v>23</v>
      </c>
      <c r="K282" s="28" t="s">
        <v>663</v>
      </c>
      <c r="L282" s="70" t="s">
        <v>343</v>
      </c>
      <c r="M282" s="5" t="s">
        <v>15</v>
      </c>
      <c r="N282" s="97"/>
    </row>
    <row r="283" spans="1:14" s="9" customFormat="1" ht="15.75">
      <c r="A283" s="62" t="s">
        <v>360</v>
      </c>
      <c r="B283" s="116">
        <v>42781</v>
      </c>
      <c r="C283" s="4" t="s">
        <v>80</v>
      </c>
      <c r="D283" s="28" t="s">
        <v>524</v>
      </c>
      <c r="E283" s="28" t="s">
        <v>11</v>
      </c>
      <c r="F283" s="28" t="s">
        <v>22</v>
      </c>
      <c r="G283" s="22"/>
      <c r="H283" s="10">
        <v>5000</v>
      </c>
      <c r="I283" s="10">
        <f t="shared" si="4"/>
        <v>1313932</v>
      </c>
      <c r="J283" s="28" t="s">
        <v>23</v>
      </c>
      <c r="K283" s="28" t="s">
        <v>663</v>
      </c>
      <c r="L283" s="70" t="s">
        <v>28</v>
      </c>
      <c r="M283" s="5" t="s">
        <v>15</v>
      </c>
      <c r="N283" s="97"/>
    </row>
    <row r="284" spans="1:14" s="9" customFormat="1" ht="15.75">
      <c r="A284" s="62" t="s">
        <v>360</v>
      </c>
      <c r="B284" s="116">
        <v>42781</v>
      </c>
      <c r="C284" s="4" t="s">
        <v>405</v>
      </c>
      <c r="D284" s="28" t="s">
        <v>404</v>
      </c>
      <c r="E284" s="28" t="s">
        <v>53</v>
      </c>
      <c r="F284" s="28" t="s">
        <v>19</v>
      </c>
      <c r="G284" s="22"/>
      <c r="H284" s="10">
        <v>50000</v>
      </c>
      <c r="I284" s="10">
        <f t="shared" si="4"/>
        <v>1263932</v>
      </c>
      <c r="J284" s="28" t="s">
        <v>23</v>
      </c>
      <c r="K284" s="28" t="s">
        <v>663</v>
      </c>
      <c r="L284" s="70" t="s">
        <v>344</v>
      </c>
      <c r="M284" s="5" t="s">
        <v>15</v>
      </c>
      <c r="N284" s="97"/>
    </row>
    <row r="285" spans="1:14" s="9" customFormat="1" ht="15.75">
      <c r="A285" s="62" t="s">
        <v>360</v>
      </c>
      <c r="B285" s="116">
        <v>42781</v>
      </c>
      <c r="C285" s="4" t="s">
        <v>405</v>
      </c>
      <c r="D285" s="28" t="s">
        <v>407</v>
      </c>
      <c r="E285" s="28" t="s">
        <v>53</v>
      </c>
      <c r="F285" s="28" t="s">
        <v>19</v>
      </c>
      <c r="G285" s="22"/>
      <c r="H285" s="10">
        <v>100000</v>
      </c>
      <c r="I285" s="10">
        <f t="shared" si="4"/>
        <v>1163932</v>
      </c>
      <c r="J285" s="28" t="s">
        <v>23</v>
      </c>
      <c r="K285" s="28" t="s">
        <v>663</v>
      </c>
      <c r="L285" s="70" t="s">
        <v>345</v>
      </c>
      <c r="M285" s="5" t="s">
        <v>15</v>
      </c>
      <c r="N285" s="97"/>
    </row>
    <row r="286" spans="1:14" s="9" customFormat="1" ht="15.75">
      <c r="A286" s="62" t="s">
        <v>360</v>
      </c>
      <c r="B286" s="116">
        <v>42781</v>
      </c>
      <c r="C286" s="4" t="s">
        <v>406</v>
      </c>
      <c r="D286" s="28" t="s">
        <v>408</v>
      </c>
      <c r="E286" s="28" t="s">
        <v>53</v>
      </c>
      <c r="F286" s="28" t="s">
        <v>19</v>
      </c>
      <c r="G286" s="22"/>
      <c r="H286" s="10">
        <v>68000</v>
      </c>
      <c r="I286" s="10">
        <f t="shared" si="4"/>
        <v>1095932</v>
      </c>
      <c r="J286" s="28" t="s">
        <v>23</v>
      </c>
      <c r="K286" s="28" t="s">
        <v>663</v>
      </c>
      <c r="L286" s="70" t="s">
        <v>345</v>
      </c>
      <c r="M286" s="5" t="s">
        <v>15</v>
      </c>
      <c r="N286" s="97"/>
    </row>
    <row r="287" spans="1:14" s="9" customFormat="1" ht="15.75">
      <c r="A287" s="62" t="s">
        <v>360</v>
      </c>
      <c r="B287" s="116">
        <v>42781</v>
      </c>
      <c r="C287" s="4" t="s">
        <v>80</v>
      </c>
      <c r="D287" s="28" t="s">
        <v>121</v>
      </c>
      <c r="E287" s="28" t="s">
        <v>11</v>
      </c>
      <c r="F287" s="28" t="s">
        <v>22</v>
      </c>
      <c r="G287" s="22"/>
      <c r="H287" s="10">
        <v>1500</v>
      </c>
      <c r="I287" s="10">
        <f t="shared" si="4"/>
        <v>1094432</v>
      </c>
      <c r="J287" s="28" t="s">
        <v>23</v>
      </c>
      <c r="K287" s="28" t="s">
        <v>663</v>
      </c>
      <c r="L287" s="70" t="s">
        <v>28</v>
      </c>
      <c r="M287" s="5" t="s">
        <v>15</v>
      </c>
      <c r="N287" s="97"/>
    </row>
    <row r="288" spans="1:14" s="9" customFormat="1" ht="15.75">
      <c r="A288" s="62" t="s">
        <v>360</v>
      </c>
      <c r="B288" s="116">
        <v>42781</v>
      </c>
      <c r="C288" s="4" t="s">
        <v>656</v>
      </c>
      <c r="D288" s="28" t="s">
        <v>570</v>
      </c>
      <c r="E288" s="28" t="s">
        <v>31</v>
      </c>
      <c r="F288" s="28" t="s">
        <v>19</v>
      </c>
      <c r="G288" s="22"/>
      <c r="H288" s="10">
        <v>2200</v>
      </c>
      <c r="I288" s="10">
        <f t="shared" si="4"/>
        <v>1092232</v>
      </c>
      <c r="J288" s="28" t="s">
        <v>23</v>
      </c>
      <c r="K288" s="28" t="s">
        <v>663</v>
      </c>
      <c r="L288" s="70" t="s">
        <v>346</v>
      </c>
      <c r="M288" s="5" t="s">
        <v>15</v>
      </c>
      <c r="N288" s="97"/>
    </row>
    <row r="289" spans="1:14" s="9" customFormat="1" ht="15.75">
      <c r="A289" s="62" t="s">
        <v>360</v>
      </c>
      <c r="B289" s="116">
        <v>42781</v>
      </c>
      <c r="C289" s="4" t="s">
        <v>651</v>
      </c>
      <c r="D289" s="28" t="s">
        <v>570</v>
      </c>
      <c r="E289" s="28" t="s">
        <v>31</v>
      </c>
      <c r="F289" s="28" t="s">
        <v>19</v>
      </c>
      <c r="G289" s="22"/>
      <c r="H289" s="10">
        <v>1150</v>
      </c>
      <c r="I289" s="10">
        <f t="shared" si="4"/>
        <v>1091082</v>
      </c>
      <c r="J289" s="28" t="s">
        <v>23</v>
      </c>
      <c r="K289" s="28" t="s">
        <v>663</v>
      </c>
      <c r="L289" s="70" t="s">
        <v>346</v>
      </c>
      <c r="M289" s="5" t="s">
        <v>15</v>
      </c>
      <c r="N289" s="97"/>
    </row>
    <row r="290" spans="1:14" s="9" customFormat="1" ht="15.75">
      <c r="A290" s="62" t="s">
        <v>360</v>
      </c>
      <c r="B290" s="116">
        <v>42781</v>
      </c>
      <c r="C290" s="4" t="s">
        <v>652</v>
      </c>
      <c r="D290" s="28" t="s">
        <v>570</v>
      </c>
      <c r="E290" s="28" t="s">
        <v>31</v>
      </c>
      <c r="F290" s="28" t="s">
        <v>19</v>
      </c>
      <c r="G290" s="22"/>
      <c r="H290" s="10">
        <v>1950</v>
      </c>
      <c r="I290" s="10">
        <f t="shared" si="4"/>
        <v>1089132</v>
      </c>
      <c r="J290" s="28" t="s">
        <v>23</v>
      </c>
      <c r="K290" s="28" t="s">
        <v>663</v>
      </c>
      <c r="L290" s="70" t="s">
        <v>346</v>
      </c>
      <c r="M290" s="5" t="s">
        <v>15</v>
      </c>
      <c r="N290" s="97"/>
    </row>
    <row r="291" spans="1:14" s="9" customFormat="1" ht="15.75">
      <c r="A291" s="62" t="s">
        <v>360</v>
      </c>
      <c r="B291" s="116">
        <v>42781</v>
      </c>
      <c r="C291" s="4" t="s">
        <v>653</v>
      </c>
      <c r="D291" s="28" t="s">
        <v>407</v>
      </c>
      <c r="E291" s="28" t="s">
        <v>31</v>
      </c>
      <c r="F291" s="28" t="s">
        <v>19</v>
      </c>
      <c r="G291" s="22"/>
      <c r="H291" s="10">
        <v>13800</v>
      </c>
      <c r="I291" s="10">
        <f t="shared" si="4"/>
        <v>1075332</v>
      </c>
      <c r="J291" s="28" t="s">
        <v>23</v>
      </c>
      <c r="K291" s="28" t="s">
        <v>663</v>
      </c>
      <c r="L291" s="70" t="s">
        <v>346</v>
      </c>
      <c r="M291" s="5" t="s">
        <v>15</v>
      </c>
      <c r="N291" s="97"/>
    </row>
    <row r="292" spans="1:14" s="9" customFormat="1" ht="15.75">
      <c r="A292" s="62" t="s">
        <v>360</v>
      </c>
      <c r="B292" s="116">
        <v>42781</v>
      </c>
      <c r="C292" s="4" t="s">
        <v>654</v>
      </c>
      <c r="D292" s="28" t="s">
        <v>408</v>
      </c>
      <c r="E292" s="28" t="s">
        <v>31</v>
      </c>
      <c r="F292" s="28" t="s">
        <v>19</v>
      </c>
      <c r="G292" s="22"/>
      <c r="H292" s="10">
        <v>2600</v>
      </c>
      <c r="I292" s="10">
        <f t="shared" si="4"/>
        <v>1072732</v>
      </c>
      <c r="J292" s="28" t="s">
        <v>23</v>
      </c>
      <c r="K292" s="28" t="s">
        <v>663</v>
      </c>
      <c r="L292" s="70" t="s">
        <v>346</v>
      </c>
      <c r="M292" s="5" t="s">
        <v>15</v>
      </c>
      <c r="N292" s="97"/>
    </row>
    <row r="293" spans="1:14" s="9" customFormat="1" ht="15.75">
      <c r="A293" s="62" t="s">
        <v>360</v>
      </c>
      <c r="B293" s="116">
        <v>42781</v>
      </c>
      <c r="C293" s="4" t="s">
        <v>655</v>
      </c>
      <c r="D293" s="28" t="s">
        <v>570</v>
      </c>
      <c r="E293" s="28" t="s">
        <v>31</v>
      </c>
      <c r="F293" s="28" t="s">
        <v>19</v>
      </c>
      <c r="G293" s="22"/>
      <c r="H293" s="10">
        <v>650</v>
      </c>
      <c r="I293" s="10">
        <f t="shared" si="4"/>
        <v>1072082</v>
      </c>
      <c r="J293" s="28" t="s">
        <v>23</v>
      </c>
      <c r="K293" s="28" t="s">
        <v>663</v>
      </c>
      <c r="L293" s="70" t="s">
        <v>346</v>
      </c>
      <c r="M293" s="5" t="s">
        <v>15</v>
      </c>
      <c r="N293" s="97"/>
    </row>
    <row r="294" spans="1:14" s="9" customFormat="1" ht="15.75">
      <c r="A294" s="62" t="s">
        <v>360</v>
      </c>
      <c r="B294" s="116">
        <v>42781</v>
      </c>
      <c r="C294" s="4" t="s">
        <v>387</v>
      </c>
      <c r="D294" s="28" t="s">
        <v>388</v>
      </c>
      <c r="E294" s="28" t="s">
        <v>31</v>
      </c>
      <c r="F294" s="28" t="s">
        <v>19</v>
      </c>
      <c r="G294" s="22"/>
      <c r="H294" s="10">
        <v>6000</v>
      </c>
      <c r="I294" s="10">
        <f t="shared" si="4"/>
        <v>1066082</v>
      </c>
      <c r="J294" s="28" t="s">
        <v>23</v>
      </c>
      <c r="K294" s="28" t="s">
        <v>663</v>
      </c>
      <c r="L294" s="70" t="s">
        <v>347</v>
      </c>
      <c r="M294" s="5" t="s">
        <v>15</v>
      </c>
    </row>
    <row r="295" spans="1:14" s="9" customFormat="1" ht="15.75">
      <c r="A295" s="62" t="s">
        <v>360</v>
      </c>
      <c r="B295" s="116">
        <v>42781</v>
      </c>
      <c r="C295" s="3" t="s">
        <v>80</v>
      </c>
      <c r="D295" s="95" t="s">
        <v>108</v>
      </c>
      <c r="E295" s="28" t="s">
        <v>11</v>
      </c>
      <c r="F295" s="28" t="s">
        <v>72</v>
      </c>
      <c r="G295" s="99"/>
      <c r="H295" s="10">
        <v>1000</v>
      </c>
      <c r="I295" s="10">
        <f t="shared" si="4"/>
        <v>1065082</v>
      </c>
      <c r="J295" s="73" t="s">
        <v>73</v>
      </c>
      <c r="K295" s="28" t="s">
        <v>663</v>
      </c>
      <c r="L295" s="70" t="s">
        <v>198</v>
      </c>
      <c r="M295" s="105" t="s">
        <v>15</v>
      </c>
    </row>
    <row r="296" spans="1:14" s="9" customFormat="1" ht="15.75">
      <c r="A296" s="62" t="s">
        <v>360</v>
      </c>
      <c r="B296" s="116">
        <v>42781</v>
      </c>
      <c r="C296" s="3" t="s">
        <v>99</v>
      </c>
      <c r="D296" s="95" t="s">
        <v>125</v>
      </c>
      <c r="E296" s="28" t="s">
        <v>11</v>
      </c>
      <c r="F296" s="28" t="s">
        <v>72</v>
      </c>
      <c r="G296" s="99"/>
      <c r="H296" s="10">
        <v>1000</v>
      </c>
      <c r="I296" s="10">
        <f t="shared" si="4"/>
        <v>1064082</v>
      </c>
      <c r="J296" s="73" t="s">
        <v>73</v>
      </c>
      <c r="K296" s="28" t="s">
        <v>663</v>
      </c>
      <c r="L296" s="70" t="s">
        <v>233</v>
      </c>
      <c r="M296" s="105" t="s">
        <v>15</v>
      </c>
    </row>
    <row r="297" spans="1:14" s="9" customFormat="1" ht="15.75">
      <c r="A297" s="62" t="s">
        <v>360</v>
      </c>
      <c r="B297" s="116">
        <v>42781</v>
      </c>
      <c r="C297" s="3" t="s">
        <v>99</v>
      </c>
      <c r="D297" s="95" t="s">
        <v>126</v>
      </c>
      <c r="E297" s="28" t="s">
        <v>11</v>
      </c>
      <c r="F297" s="28" t="s">
        <v>19</v>
      </c>
      <c r="G297" s="22"/>
      <c r="H297" s="10">
        <v>600</v>
      </c>
      <c r="I297" s="10">
        <f t="shared" si="4"/>
        <v>1063482</v>
      </c>
      <c r="J297" s="73" t="s">
        <v>74</v>
      </c>
      <c r="K297" s="28" t="s">
        <v>663</v>
      </c>
      <c r="L297" s="73" t="s">
        <v>75</v>
      </c>
      <c r="M297" s="5" t="s">
        <v>15</v>
      </c>
    </row>
    <row r="298" spans="1:14" s="9" customFormat="1" ht="15.75">
      <c r="A298" s="62" t="s">
        <v>360</v>
      </c>
      <c r="B298" s="116">
        <v>42781</v>
      </c>
      <c r="C298" s="3" t="s">
        <v>389</v>
      </c>
      <c r="D298" s="95" t="s">
        <v>390</v>
      </c>
      <c r="E298" s="28" t="s">
        <v>18</v>
      </c>
      <c r="F298" s="28" t="s">
        <v>19</v>
      </c>
      <c r="G298" s="22"/>
      <c r="H298" s="10">
        <v>1500</v>
      </c>
      <c r="I298" s="10">
        <f t="shared" si="4"/>
        <v>1061982</v>
      </c>
      <c r="J298" s="73" t="s">
        <v>74</v>
      </c>
      <c r="K298" s="28" t="s">
        <v>663</v>
      </c>
      <c r="L298" s="73" t="s">
        <v>261</v>
      </c>
      <c r="M298" s="5" t="s">
        <v>15</v>
      </c>
    </row>
    <row r="299" spans="1:14" s="9" customFormat="1" ht="19.5" customHeight="1">
      <c r="A299" s="62" t="s">
        <v>360</v>
      </c>
      <c r="B299" s="116">
        <v>42781</v>
      </c>
      <c r="C299" s="3" t="s">
        <v>99</v>
      </c>
      <c r="D299" s="95" t="s">
        <v>202</v>
      </c>
      <c r="E299" s="28" t="s">
        <v>11</v>
      </c>
      <c r="F299" s="28" t="s">
        <v>19</v>
      </c>
      <c r="G299" s="22"/>
      <c r="H299" s="10">
        <v>200</v>
      </c>
      <c r="I299" s="10">
        <f t="shared" si="4"/>
        <v>1061782</v>
      </c>
      <c r="J299" s="73" t="s">
        <v>74</v>
      </c>
      <c r="K299" s="28" t="s">
        <v>663</v>
      </c>
      <c r="L299" s="73" t="s">
        <v>75</v>
      </c>
      <c r="M299" s="5" t="s">
        <v>15</v>
      </c>
    </row>
    <row r="300" spans="1:14" s="9" customFormat="1" ht="15.75">
      <c r="A300" s="62" t="s">
        <v>360</v>
      </c>
      <c r="B300" s="116">
        <v>42781</v>
      </c>
      <c r="C300" s="3" t="s">
        <v>391</v>
      </c>
      <c r="D300" s="95" t="s">
        <v>392</v>
      </c>
      <c r="E300" s="28" t="s">
        <v>18</v>
      </c>
      <c r="F300" s="28" t="s">
        <v>19</v>
      </c>
      <c r="G300" s="22"/>
      <c r="H300" s="10">
        <v>8640</v>
      </c>
      <c r="I300" s="10">
        <f t="shared" si="4"/>
        <v>1053142</v>
      </c>
      <c r="J300" s="73" t="s">
        <v>74</v>
      </c>
      <c r="K300" s="28" t="s">
        <v>663</v>
      </c>
      <c r="L300" s="73" t="s">
        <v>262</v>
      </c>
      <c r="M300" s="5" t="s">
        <v>15</v>
      </c>
    </row>
    <row r="301" spans="1:14" s="9" customFormat="1" ht="15.75">
      <c r="A301" s="62" t="s">
        <v>360</v>
      </c>
      <c r="B301" s="116">
        <v>42781</v>
      </c>
      <c r="C301" s="3" t="s">
        <v>99</v>
      </c>
      <c r="D301" s="95" t="s">
        <v>127</v>
      </c>
      <c r="E301" s="28" t="s">
        <v>11</v>
      </c>
      <c r="F301" s="28" t="s">
        <v>19</v>
      </c>
      <c r="G301" s="22"/>
      <c r="H301" s="10">
        <v>600</v>
      </c>
      <c r="I301" s="10">
        <f t="shared" si="4"/>
        <v>1052542</v>
      </c>
      <c r="J301" s="73" t="s">
        <v>74</v>
      </c>
      <c r="K301" s="28" t="s">
        <v>663</v>
      </c>
      <c r="L301" s="73" t="s">
        <v>75</v>
      </c>
      <c r="M301" s="5" t="s">
        <v>15</v>
      </c>
    </row>
    <row r="302" spans="1:14" s="9" customFormat="1" ht="15.75">
      <c r="A302" s="62" t="s">
        <v>360</v>
      </c>
      <c r="B302" s="116">
        <v>42781</v>
      </c>
      <c r="C302" s="3" t="s">
        <v>80</v>
      </c>
      <c r="D302" s="95" t="s">
        <v>108</v>
      </c>
      <c r="E302" s="28" t="s">
        <v>11</v>
      </c>
      <c r="F302" s="28" t="s">
        <v>72</v>
      </c>
      <c r="G302" s="99"/>
      <c r="H302" s="10">
        <v>1000</v>
      </c>
      <c r="I302" s="10">
        <f t="shared" si="4"/>
        <v>1051542</v>
      </c>
      <c r="J302" s="73" t="s">
        <v>194</v>
      </c>
      <c r="K302" s="28" t="s">
        <v>663</v>
      </c>
      <c r="L302" s="70" t="s">
        <v>274</v>
      </c>
      <c r="M302" s="5" t="s">
        <v>15</v>
      </c>
    </row>
    <row r="303" spans="1:14" s="9" customFormat="1" ht="15.75">
      <c r="A303" s="62" t="s">
        <v>360</v>
      </c>
      <c r="B303" s="116">
        <v>42781</v>
      </c>
      <c r="C303" s="3" t="s">
        <v>99</v>
      </c>
      <c r="D303" s="95" t="s">
        <v>125</v>
      </c>
      <c r="E303" s="28" t="s">
        <v>11</v>
      </c>
      <c r="F303" s="28" t="s">
        <v>72</v>
      </c>
      <c r="G303" s="99"/>
      <c r="H303" s="10">
        <v>1000</v>
      </c>
      <c r="I303" s="10">
        <f t="shared" si="4"/>
        <v>1050542</v>
      </c>
      <c r="J303" s="73" t="s">
        <v>194</v>
      </c>
      <c r="K303" s="28" t="s">
        <v>663</v>
      </c>
      <c r="L303" s="70" t="s">
        <v>274</v>
      </c>
      <c r="M303" s="5" t="s">
        <v>15</v>
      </c>
    </row>
    <row r="304" spans="1:14" s="9" customFormat="1" ht="15.75">
      <c r="A304" s="62" t="s">
        <v>360</v>
      </c>
      <c r="B304" s="116">
        <v>42781</v>
      </c>
      <c r="C304" s="3" t="s">
        <v>80</v>
      </c>
      <c r="D304" s="95" t="s">
        <v>438</v>
      </c>
      <c r="E304" s="28" t="s">
        <v>11</v>
      </c>
      <c r="F304" s="28" t="s">
        <v>12</v>
      </c>
      <c r="G304" s="22"/>
      <c r="H304" s="10">
        <v>1200</v>
      </c>
      <c r="I304" s="10">
        <f t="shared" si="4"/>
        <v>1049342</v>
      </c>
      <c r="J304" s="73" t="s">
        <v>82</v>
      </c>
      <c r="K304" s="28" t="s">
        <v>663</v>
      </c>
      <c r="L304" s="70" t="s">
        <v>83</v>
      </c>
      <c r="M304" s="5" t="s">
        <v>15</v>
      </c>
    </row>
    <row r="305" spans="1:13" s="9" customFormat="1" ht="15.75">
      <c r="A305" s="62" t="s">
        <v>360</v>
      </c>
      <c r="B305" s="116">
        <v>42781</v>
      </c>
      <c r="C305" s="3" t="s">
        <v>99</v>
      </c>
      <c r="D305" s="95" t="s">
        <v>439</v>
      </c>
      <c r="E305" s="28" t="s">
        <v>11</v>
      </c>
      <c r="F305" s="28" t="s">
        <v>12</v>
      </c>
      <c r="G305" s="22"/>
      <c r="H305" s="10">
        <v>1200</v>
      </c>
      <c r="I305" s="10">
        <f t="shared" si="4"/>
        <v>1048142</v>
      </c>
      <c r="J305" s="73" t="s">
        <v>82</v>
      </c>
      <c r="K305" s="28" t="s">
        <v>663</v>
      </c>
      <c r="L305" s="70" t="s">
        <v>83</v>
      </c>
      <c r="M305" s="5" t="s">
        <v>15</v>
      </c>
    </row>
    <row r="306" spans="1:13" s="9" customFormat="1" ht="15.75">
      <c r="A306" s="62" t="s">
        <v>360</v>
      </c>
      <c r="B306" s="116">
        <v>42781</v>
      </c>
      <c r="C306" s="3" t="s">
        <v>99</v>
      </c>
      <c r="D306" s="95" t="s">
        <v>440</v>
      </c>
      <c r="E306" s="28" t="s">
        <v>11</v>
      </c>
      <c r="F306" s="28" t="s">
        <v>12</v>
      </c>
      <c r="G306" s="22"/>
      <c r="H306" s="10">
        <v>1200</v>
      </c>
      <c r="I306" s="10">
        <f t="shared" si="4"/>
        <v>1046942</v>
      </c>
      <c r="J306" s="73" t="s">
        <v>82</v>
      </c>
      <c r="K306" s="28" t="s">
        <v>663</v>
      </c>
      <c r="L306" s="70" t="s">
        <v>83</v>
      </c>
      <c r="M306" s="5" t="s">
        <v>15</v>
      </c>
    </row>
    <row r="307" spans="1:13" s="9" customFormat="1" ht="15.75">
      <c r="A307" s="62" t="s">
        <v>360</v>
      </c>
      <c r="B307" s="116">
        <v>42781</v>
      </c>
      <c r="C307" s="3" t="s">
        <v>16</v>
      </c>
      <c r="D307" s="95" t="s">
        <v>441</v>
      </c>
      <c r="E307" s="28" t="s">
        <v>197</v>
      </c>
      <c r="F307" s="28" t="s">
        <v>12</v>
      </c>
      <c r="G307" s="22"/>
      <c r="H307" s="10">
        <v>1100</v>
      </c>
      <c r="I307" s="10">
        <f t="shared" si="4"/>
        <v>1045842</v>
      </c>
      <c r="J307" s="73" t="s">
        <v>82</v>
      </c>
      <c r="K307" s="28" t="s">
        <v>663</v>
      </c>
      <c r="L307" s="70" t="s">
        <v>83</v>
      </c>
      <c r="M307" s="5" t="s">
        <v>15</v>
      </c>
    </row>
    <row r="308" spans="1:13" s="9" customFormat="1" ht="15.75">
      <c r="A308" s="62" t="s">
        <v>360</v>
      </c>
      <c r="B308" s="116">
        <v>42781</v>
      </c>
      <c r="C308" s="3" t="s">
        <v>99</v>
      </c>
      <c r="D308" s="95" t="s">
        <v>490</v>
      </c>
      <c r="E308" s="73" t="s">
        <v>11</v>
      </c>
      <c r="F308" s="28" t="s">
        <v>12</v>
      </c>
      <c r="G308" s="125"/>
      <c r="H308" s="78">
        <v>1600</v>
      </c>
      <c r="I308" s="10">
        <f t="shared" si="4"/>
        <v>1044242</v>
      </c>
      <c r="J308" s="28" t="s">
        <v>84</v>
      </c>
      <c r="K308" s="28" t="s">
        <v>663</v>
      </c>
      <c r="L308" s="66" t="s">
        <v>85</v>
      </c>
      <c r="M308" s="31" t="s">
        <v>15</v>
      </c>
    </row>
    <row r="309" spans="1:13" s="9" customFormat="1" ht="15.75">
      <c r="A309" s="62" t="s">
        <v>360</v>
      </c>
      <c r="B309" s="116">
        <v>42781</v>
      </c>
      <c r="C309" s="4" t="s">
        <v>64</v>
      </c>
      <c r="D309" s="28" t="s">
        <v>369</v>
      </c>
      <c r="E309" s="28" t="s">
        <v>18</v>
      </c>
      <c r="F309" s="28" t="s">
        <v>19</v>
      </c>
      <c r="G309" s="22"/>
      <c r="H309" s="10">
        <v>3140</v>
      </c>
      <c r="I309" s="10">
        <f t="shared" si="4"/>
        <v>1041102</v>
      </c>
      <c r="J309" s="73" t="s">
        <v>86</v>
      </c>
      <c r="K309" s="28" t="s">
        <v>663</v>
      </c>
      <c r="L309" s="70" t="s">
        <v>351</v>
      </c>
      <c r="M309" s="5" t="s">
        <v>15</v>
      </c>
    </row>
    <row r="310" spans="1:13" s="9" customFormat="1" ht="15.75">
      <c r="A310" s="62" t="s">
        <v>360</v>
      </c>
      <c r="B310" s="116">
        <v>42781</v>
      </c>
      <c r="C310" s="4" t="s">
        <v>62</v>
      </c>
      <c r="D310" s="28" t="s">
        <v>370</v>
      </c>
      <c r="E310" s="28" t="s">
        <v>18</v>
      </c>
      <c r="F310" s="28" t="s">
        <v>19</v>
      </c>
      <c r="G310" s="22"/>
      <c r="H310" s="10">
        <v>2000</v>
      </c>
      <c r="I310" s="10">
        <f t="shared" si="4"/>
        <v>1039102</v>
      </c>
      <c r="J310" s="73" t="s">
        <v>86</v>
      </c>
      <c r="K310" s="28" t="s">
        <v>663</v>
      </c>
      <c r="L310" s="70" t="s">
        <v>351</v>
      </c>
      <c r="M310" s="5" t="s">
        <v>15</v>
      </c>
    </row>
    <row r="311" spans="1:13" s="9" customFormat="1" ht="15.75">
      <c r="A311" s="62" t="s">
        <v>360</v>
      </c>
      <c r="B311" s="116">
        <v>42781</v>
      </c>
      <c r="C311" s="4" t="s">
        <v>361</v>
      </c>
      <c r="D311" s="28" t="s">
        <v>372</v>
      </c>
      <c r="E311" s="28" t="s">
        <v>18</v>
      </c>
      <c r="F311" s="28" t="s">
        <v>19</v>
      </c>
      <c r="G311" s="22"/>
      <c r="H311" s="10">
        <v>13300</v>
      </c>
      <c r="I311" s="10">
        <f t="shared" si="4"/>
        <v>1025802</v>
      </c>
      <c r="J311" s="73" t="s">
        <v>86</v>
      </c>
      <c r="K311" s="28" t="s">
        <v>663</v>
      </c>
      <c r="L311" s="70" t="s">
        <v>351</v>
      </c>
      <c r="M311" s="5" t="s">
        <v>15</v>
      </c>
    </row>
    <row r="312" spans="1:13" s="9" customFormat="1" ht="15.75">
      <c r="A312" s="62" t="s">
        <v>360</v>
      </c>
      <c r="B312" s="116">
        <v>42781</v>
      </c>
      <c r="C312" s="3" t="s">
        <v>99</v>
      </c>
      <c r="D312" s="95" t="s">
        <v>128</v>
      </c>
      <c r="E312" s="28" t="s">
        <v>11</v>
      </c>
      <c r="F312" s="28" t="s">
        <v>72</v>
      </c>
      <c r="G312" s="99"/>
      <c r="H312" s="10">
        <v>1000</v>
      </c>
      <c r="I312" s="10">
        <f t="shared" si="4"/>
        <v>1024802</v>
      </c>
      <c r="J312" s="73" t="s">
        <v>93</v>
      </c>
      <c r="K312" s="28" t="s">
        <v>663</v>
      </c>
      <c r="L312" s="70" t="s">
        <v>94</v>
      </c>
      <c r="M312" s="5" t="s">
        <v>15</v>
      </c>
    </row>
    <row r="313" spans="1:13" s="9" customFormat="1" ht="15.75">
      <c r="A313" s="62" t="s">
        <v>360</v>
      </c>
      <c r="B313" s="116">
        <v>42781</v>
      </c>
      <c r="C313" s="3" t="s">
        <v>80</v>
      </c>
      <c r="D313" s="95" t="s">
        <v>108</v>
      </c>
      <c r="E313" s="28" t="s">
        <v>11</v>
      </c>
      <c r="F313" s="28" t="s">
        <v>72</v>
      </c>
      <c r="G313" s="99"/>
      <c r="H313" s="10">
        <v>1000</v>
      </c>
      <c r="I313" s="10">
        <f t="shared" si="4"/>
        <v>1023802</v>
      </c>
      <c r="J313" s="73" t="s">
        <v>93</v>
      </c>
      <c r="K313" s="28" t="s">
        <v>663</v>
      </c>
      <c r="L313" s="70" t="s">
        <v>94</v>
      </c>
      <c r="M313" s="5" t="s">
        <v>15</v>
      </c>
    </row>
    <row r="314" spans="1:13" s="9" customFormat="1" ht="15.75">
      <c r="A314" s="62" t="s">
        <v>360</v>
      </c>
      <c r="B314" s="116">
        <v>42781</v>
      </c>
      <c r="C314" s="126" t="s">
        <v>99</v>
      </c>
      <c r="D314" s="76" t="s">
        <v>395</v>
      </c>
      <c r="E314" s="28" t="s">
        <v>11</v>
      </c>
      <c r="F314" s="28" t="s">
        <v>22</v>
      </c>
      <c r="G314" s="22"/>
      <c r="H314" s="10">
        <v>1400</v>
      </c>
      <c r="I314" s="10">
        <f t="shared" si="4"/>
        <v>1022402</v>
      </c>
      <c r="J314" s="76" t="s">
        <v>95</v>
      </c>
      <c r="K314" s="28" t="s">
        <v>663</v>
      </c>
      <c r="L314" s="70" t="s">
        <v>306</v>
      </c>
      <c r="M314" s="5" t="s">
        <v>15</v>
      </c>
    </row>
    <row r="315" spans="1:13" s="9" customFormat="1" ht="15.75">
      <c r="A315" s="62" t="s">
        <v>360</v>
      </c>
      <c r="B315" s="116">
        <v>42781</v>
      </c>
      <c r="C315" s="126" t="s">
        <v>156</v>
      </c>
      <c r="D315" s="76" t="s">
        <v>384</v>
      </c>
      <c r="E315" s="28" t="s">
        <v>196</v>
      </c>
      <c r="F315" s="28" t="s">
        <v>22</v>
      </c>
      <c r="G315" s="22"/>
      <c r="H315" s="10">
        <v>6000</v>
      </c>
      <c r="I315" s="10">
        <f t="shared" si="4"/>
        <v>1016402</v>
      </c>
      <c r="J315" s="76" t="s">
        <v>95</v>
      </c>
      <c r="K315" s="28" t="s">
        <v>663</v>
      </c>
      <c r="L315" s="70" t="s">
        <v>306</v>
      </c>
      <c r="M315" s="5" t="s">
        <v>15</v>
      </c>
    </row>
    <row r="316" spans="1:13" s="9" customFormat="1" ht="17.25" customHeight="1">
      <c r="A316" s="62" t="s">
        <v>360</v>
      </c>
      <c r="B316" s="116">
        <v>42781</v>
      </c>
      <c r="C316" s="3" t="s">
        <v>99</v>
      </c>
      <c r="D316" s="95" t="s">
        <v>129</v>
      </c>
      <c r="E316" s="28" t="s">
        <v>11</v>
      </c>
      <c r="F316" s="28" t="s">
        <v>12</v>
      </c>
      <c r="G316" s="22"/>
      <c r="H316" s="10">
        <v>1000</v>
      </c>
      <c r="I316" s="10">
        <f t="shared" si="4"/>
        <v>1015402</v>
      </c>
      <c r="J316" s="73" t="s">
        <v>192</v>
      </c>
      <c r="K316" s="28" t="s">
        <v>663</v>
      </c>
      <c r="L316" s="66" t="s">
        <v>289</v>
      </c>
      <c r="M316" s="5" t="s">
        <v>15</v>
      </c>
    </row>
    <row r="317" spans="1:13" s="9" customFormat="1" ht="15.75">
      <c r="A317" s="62" t="s">
        <v>360</v>
      </c>
      <c r="B317" s="117">
        <v>42782</v>
      </c>
      <c r="C317" s="3" t="s">
        <v>99</v>
      </c>
      <c r="D317" s="95" t="s">
        <v>108</v>
      </c>
      <c r="E317" s="28" t="s">
        <v>11</v>
      </c>
      <c r="F317" s="28" t="s">
        <v>72</v>
      </c>
      <c r="G317" s="99"/>
      <c r="H317" s="10">
        <v>1000</v>
      </c>
      <c r="I317" s="10">
        <f t="shared" si="4"/>
        <v>1014402</v>
      </c>
      <c r="J317" s="73" t="s">
        <v>73</v>
      </c>
      <c r="K317" s="28" t="s">
        <v>663</v>
      </c>
      <c r="L317" s="70" t="s">
        <v>198</v>
      </c>
      <c r="M317" s="105" t="s">
        <v>15</v>
      </c>
    </row>
    <row r="318" spans="1:13" s="9" customFormat="1" ht="15.75">
      <c r="A318" s="62" t="s">
        <v>360</v>
      </c>
      <c r="B318" s="117">
        <v>42782</v>
      </c>
      <c r="C318" s="3" t="s">
        <v>80</v>
      </c>
      <c r="D318" s="95" t="s">
        <v>130</v>
      </c>
      <c r="E318" s="28" t="s">
        <v>11</v>
      </c>
      <c r="F318" s="28" t="s">
        <v>19</v>
      </c>
      <c r="G318" s="22"/>
      <c r="H318" s="10">
        <v>200</v>
      </c>
      <c r="I318" s="10">
        <f t="shared" si="4"/>
        <v>1014202</v>
      </c>
      <c r="J318" s="73" t="s">
        <v>74</v>
      </c>
      <c r="K318" s="28" t="s">
        <v>663</v>
      </c>
      <c r="L318" s="73" t="s">
        <v>75</v>
      </c>
      <c r="M318" s="5" t="s">
        <v>15</v>
      </c>
    </row>
    <row r="319" spans="1:13" s="9" customFormat="1" ht="15.75">
      <c r="A319" s="62" t="s">
        <v>360</v>
      </c>
      <c r="B319" s="117">
        <v>42782</v>
      </c>
      <c r="C319" s="3" t="s">
        <v>80</v>
      </c>
      <c r="D319" s="95" t="s">
        <v>108</v>
      </c>
      <c r="E319" s="28" t="s">
        <v>11</v>
      </c>
      <c r="F319" s="28" t="s">
        <v>72</v>
      </c>
      <c r="G319" s="99"/>
      <c r="H319" s="10">
        <v>1000</v>
      </c>
      <c r="I319" s="10">
        <f t="shared" si="4"/>
        <v>1013202</v>
      </c>
      <c r="J319" s="73" t="s">
        <v>194</v>
      </c>
      <c r="K319" s="28" t="s">
        <v>663</v>
      </c>
      <c r="L319" s="70" t="s">
        <v>274</v>
      </c>
      <c r="M319" s="5" t="s">
        <v>15</v>
      </c>
    </row>
    <row r="320" spans="1:13" s="9" customFormat="1" ht="15.75">
      <c r="A320" s="62" t="s">
        <v>360</v>
      </c>
      <c r="B320" s="117">
        <v>42782</v>
      </c>
      <c r="C320" s="3" t="s">
        <v>99</v>
      </c>
      <c r="D320" s="95" t="s">
        <v>442</v>
      </c>
      <c r="E320" s="28" t="s">
        <v>11</v>
      </c>
      <c r="F320" s="28" t="s">
        <v>12</v>
      </c>
      <c r="G320" s="22"/>
      <c r="H320" s="10">
        <v>2400</v>
      </c>
      <c r="I320" s="10">
        <f t="shared" si="4"/>
        <v>1010802</v>
      </c>
      <c r="J320" s="73" t="s">
        <v>82</v>
      </c>
      <c r="K320" s="28" t="s">
        <v>663</v>
      </c>
      <c r="L320" s="70" t="s">
        <v>83</v>
      </c>
      <c r="M320" s="5" t="s">
        <v>15</v>
      </c>
    </row>
    <row r="321" spans="1:13" s="9" customFormat="1" ht="15.75">
      <c r="A321" s="62" t="s">
        <v>360</v>
      </c>
      <c r="B321" s="117">
        <v>42782</v>
      </c>
      <c r="C321" s="3" t="s">
        <v>99</v>
      </c>
      <c r="D321" s="95" t="s">
        <v>491</v>
      </c>
      <c r="E321" s="73" t="s">
        <v>11</v>
      </c>
      <c r="F321" s="28" t="s">
        <v>12</v>
      </c>
      <c r="G321" s="125"/>
      <c r="H321" s="78">
        <v>800</v>
      </c>
      <c r="I321" s="10">
        <f t="shared" si="4"/>
        <v>1010002</v>
      </c>
      <c r="J321" s="28" t="s">
        <v>84</v>
      </c>
      <c r="K321" s="28" t="s">
        <v>663</v>
      </c>
      <c r="L321" s="66" t="s">
        <v>85</v>
      </c>
      <c r="M321" s="31" t="s">
        <v>15</v>
      </c>
    </row>
    <row r="322" spans="1:13" s="9" customFormat="1" ht="15.75">
      <c r="A322" s="62" t="s">
        <v>360</v>
      </c>
      <c r="B322" s="117">
        <v>42782</v>
      </c>
      <c r="C322" s="3" t="s">
        <v>99</v>
      </c>
      <c r="D322" s="95" t="s">
        <v>492</v>
      </c>
      <c r="E322" s="73" t="s">
        <v>11</v>
      </c>
      <c r="F322" s="28" t="s">
        <v>12</v>
      </c>
      <c r="G322" s="125"/>
      <c r="H322" s="78">
        <v>800</v>
      </c>
      <c r="I322" s="10">
        <f t="shared" si="4"/>
        <v>1009202</v>
      </c>
      <c r="J322" s="28" t="s">
        <v>84</v>
      </c>
      <c r="K322" s="28" t="s">
        <v>663</v>
      </c>
      <c r="L322" s="66" t="s">
        <v>85</v>
      </c>
      <c r="M322" s="31" t="s">
        <v>15</v>
      </c>
    </row>
    <row r="323" spans="1:13" s="9" customFormat="1" ht="15.75">
      <c r="A323" s="62" t="s">
        <v>360</v>
      </c>
      <c r="B323" s="117">
        <v>42782</v>
      </c>
      <c r="C323" s="3" t="s">
        <v>99</v>
      </c>
      <c r="D323" s="95" t="s">
        <v>493</v>
      </c>
      <c r="E323" s="73" t="s">
        <v>11</v>
      </c>
      <c r="F323" s="28" t="s">
        <v>12</v>
      </c>
      <c r="G323" s="125"/>
      <c r="H323" s="78">
        <v>700</v>
      </c>
      <c r="I323" s="10">
        <f t="shared" si="4"/>
        <v>1008502</v>
      </c>
      <c r="J323" s="28" t="s">
        <v>84</v>
      </c>
      <c r="K323" s="28" t="s">
        <v>663</v>
      </c>
      <c r="L323" s="66" t="s">
        <v>85</v>
      </c>
      <c r="M323" s="31" t="s">
        <v>15</v>
      </c>
    </row>
    <row r="324" spans="1:13" s="9" customFormat="1" ht="15.75">
      <c r="A324" s="62" t="s">
        <v>360</v>
      </c>
      <c r="B324" s="117">
        <v>42782</v>
      </c>
      <c r="C324" s="3" t="s">
        <v>16</v>
      </c>
      <c r="D324" s="95" t="s">
        <v>441</v>
      </c>
      <c r="E324" s="73" t="s">
        <v>197</v>
      </c>
      <c r="F324" s="28" t="s">
        <v>12</v>
      </c>
      <c r="G324" s="125"/>
      <c r="H324" s="78">
        <v>1100</v>
      </c>
      <c r="I324" s="10">
        <f t="shared" ref="I324:I387" si="5">I323+G324-H324</f>
        <v>1007402</v>
      </c>
      <c r="J324" s="28" t="s">
        <v>84</v>
      </c>
      <c r="K324" s="28" t="s">
        <v>663</v>
      </c>
      <c r="L324" s="66" t="s">
        <v>85</v>
      </c>
      <c r="M324" s="31" t="s">
        <v>15</v>
      </c>
    </row>
    <row r="325" spans="1:13" s="9" customFormat="1" ht="15.75">
      <c r="A325" s="62" t="s">
        <v>360</v>
      </c>
      <c r="B325" s="117">
        <v>42782</v>
      </c>
      <c r="C325" s="3" t="s">
        <v>80</v>
      </c>
      <c r="D325" s="95" t="s">
        <v>108</v>
      </c>
      <c r="E325" s="28" t="s">
        <v>11</v>
      </c>
      <c r="F325" s="28" t="s">
        <v>72</v>
      </c>
      <c r="G325" s="99"/>
      <c r="H325" s="10">
        <v>1000</v>
      </c>
      <c r="I325" s="10">
        <f t="shared" si="5"/>
        <v>1006402</v>
      </c>
      <c r="J325" s="73" t="s">
        <v>93</v>
      </c>
      <c r="K325" s="28" t="s">
        <v>663</v>
      </c>
      <c r="L325" s="70" t="s">
        <v>94</v>
      </c>
      <c r="M325" s="5" t="s">
        <v>15</v>
      </c>
    </row>
    <row r="326" spans="1:13" s="9" customFormat="1" ht="15.75">
      <c r="A326" s="62" t="s">
        <v>360</v>
      </c>
      <c r="B326" s="117">
        <v>42782</v>
      </c>
      <c r="C326" s="126" t="s">
        <v>99</v>
      </c>
      <c r="D326" s="76" t="s">
        <v>395</v>
      </c>
      <c r="E326" s="28" t="s">
        <v>11</v>
      </c>
      <c r="F326" s="28" t="s">
        <v>22</v>
      </c>
      <c r="G326" s="22"/>
      <c r="H326" s="10">
        <v>1000</v>
      </c>
      <c r="I326" s="10">
        <f t="shared" si="5"/>
        <v>1005402</v>
      </c>
      <c r="J326" s="76" t="s">
        <v>95</v>
      </c>
      <c r="K326" s="28" t="s">
        <v>663</v>
      </c>
      <c r="L326" s="70" t="s">
        <v>306</v>
      </c>
      <c r="M326" s="5" t="s">
        <v>15</v>
      </c>
    </row>
    <row r="327" spans="1:13" s="9" customFormat="1" ht="15.75">
      <c r="A327" s="62" t="s">
        <v>360</v>
      </c>
      <c r="B327" s="117">
        <v>42782</v>
      </c>
      <c r="C327" s="126" t="s">
        <v>394</v>
      </c>
      <c r="D327" s="76" t="s">
        <v>559</v>
      </c>
      <c r="E327" s="28" t="s">
        <v>196</v>
      </c>
      <c r="F327" s="28" t="s">
        <v>22</v>
      </c>
      <c r="G327" s="22"/>
      <c r="H327" s="10">
        <v>7000</v>
      </c>
      <c r="I327" s="10">
        <f t="shared" si="5"/>
        <v>998402</v>
      </c>
      <c r="J327" s="76" t="s">
        <v>95</v>
      </c>
      <c r="K327" s="28" t="s">
        <v>663</v>
      </c>
      <c r="L327" s="70" t="s">
        <v>563</v>
      </c>
      <c r="M327" s="5" t="s">
        <v>15</v>
      </c>
    </row>
    <row r="328" spans="1:13" s="9" customFormat="1" ht="15.75">
      <c r="A328" s="62" t="s">
        <v>360</v>
      </c>
      <c r="B328" s="117">
        <v>42782</v>
      </c>
      <c r="C328" s="126" t="s">
        <v>156</v>
      </c>
      <c r="D328" s="76" t="s">
        <v>384</v>
      </c>
      <c r="E328" s="28" t="s">
        <v>196</v>
      </c>
      <c r="F328" s="28" t="s">
        <v>22</v>
      </c>
      <c r="G328" s="22"/>
      <c r="H328" s="10">
        <v>1600</v>
      </c>
      <c r="I328" s="10">
        <f t="shared" si="5"/>
        <v>996802</v>
      </c>
      <c r="J328" s="76" t="s">
        <v>95</v>
      </c>
      <c r="K328" s="28" t="s">
        <v>663</v>
      </c>
      <c r="L328" s="70" t="s">
        <v>306</v>
      </c>
      <c r="M328" s="5" t="s">
        <v>15</v>
      </c>
    </row>
    <row r="329" spans="1:13" s="9" customFormat="1" ht="17.25" customHeight="1">
      <c r="A329" s="62" t="s">
        <v>360</v>
      </c>
      <c r="B329" s="117">
        <v>42782</v>
      </c>
      <c r="C329" s="3" t="s">
        <v>99</v>
      </c>
      <c r="D329" s="95" t="s">
        <v>201</v>
      </c>
      <c r="E329" s="28" t="s">
        <v>11</v>
      </c>
      <c r="F329" s="28" t="s">
        <v>19</v>
      </c>
      <c r="G329" s="22"/>
      <c r="H329" s="10">
        <v>700</v>
      </c>
      <c r="I329" s="10">
        <f t="shared" si="5"/>
        <v>996102</v>
      </c>
      <c r="J329" s="73" t="s">
        <v>74</v>
      </c>
      <c r="K329" s="28" t="s">
        <v>663</v>
      </c>
      <c r="L329" s="73" t="s">
        <v>75</v>
      </c>
      <c r="M329" s="5" t="s">
        <v>15</v>
      </c>
    </row>
    <row r="330" spans="1:13" s="9" customFormat="1" ht="15.75" customHeight="1">
      <c r="A330" s="62" t="s">
        <v>360</v>
      </c>
      <c r="B330" s="117">
        <v>42782</v>
      </c>
      <c r="C330" s="3" t="s">
        <v>99</v>
      </c>
      <c r="D330" s="95" t="s">
        <v>108</v>
      </c>
      <c r="E330" s="28" t="s">
        <v>11</v>
      </c>
      <c r="F330" s="28" t="s">
        <v>12</v>
      </c>
      <c r="G330" s="22"/>
      <c r="H330" s="10">
        <v>1000</v>
      </c>
      <c r="I330" s="10">
        <f t="shared" si="5"/>
        <v>995102</v>
      </c>
      <c r="J330" s="73" t="s">
        <v>192</v>
      </c>
      <c r="K330" s="28" t="s">
        <v>663</v>
      </c>
      <c r="L330" s="66" t="s">
        <v>289</v>
      </c>
      <c r="M330" s="5" t="s">
        <v>15</v>
      </c>
    </row>
    <row r="331" spans="1:13" s="9" customFormat="1" ht="15.75">
      <c r="A331" s="62" t="s">
        <v>360</v>
      </c>
      <c r="B331" s="117">
        <v>42782</v>
      </c>
      <c r="C331" s="3" t="s">
        <v>99</v>
      </c>
      <c r="D331" s="95" t="s">
        <v>123</v>
      </c>
      <c r="E331" s="28" t="s">
        <v>11</v>
      </c>
      <c r="F331" s="28" t="s">
        <v>12</v>
      </c>
      <c r="G331" s="22"/>
      <c r="H331" s="10">
        <v>600</v>
      </c>
      <c r="I331" s="10">
        <f t="shared" si="5"/>
        <v>994502</v>
      </c>
      <c r="J331" s="28" t="s">
        <v>13</v>
      </c>
      <c r="K331" s="28" t="s">
        <v>663</v>
      </c>
      <c r="L331" s="66" t="s">
        <v>14</v>
      </c>
      <c r="M331" s="5" t="s">
        <v>15</v>
      </c>
    </row>
    <row r="332" spans="1:13" s="9" customFormat="1" ht="15.75">
      <c r="A332" s="62" t="s">
        <v>360</v>
      </c>
      <c r="B332" s="117">
        <v>42782</v>
      </c>
      <c r="C332" s="3" t="s">
        <v>50</v>
      </c>
      <c r="D332" s="95" t="s">
        <v>214</v>
      </c>
      <c r="E332" s="28" t="s">
        <v>50</v>
      </c>
      <c r="F332" s="28" t="s">
        <v>12</v>
      </c>
      <c r="G332" s="22"/>
      <c r="H332" s="10">
        <v>2000</v>
      </c>
      <c r="I332" s="10">
        <f t="shared" si="5"/>
        <v>992502</v>
      </c>
      <c r="J332" s="28" t="s">
        <v>13</v>
      </c>
      <c r="K332" s="28" t="s">
        <v>663</v>
      </c>
      <c r="L332" s="66" t="s">
        <v>286</v>
      </c>
      <c r="M332" s="5" t="s">
        <v>15</v>
      </c>
    </row>
    <row r="333" spans="1:13" s="9" customFormat="1" ht="15.75">
      <c r="A333" s="62" t="s">
        <v>360</v>
      </c>
      <c r="B333" s="117">
        <v>42782</v>
      </c>
      <c r="C333" s="3" t="s">
        <v>99</v>
      </c>
      <c r="D333" s="95" t="s">
        <v>131</v>
      </c>
      <c r="E333" s="28" t="s">
        <v>11</v>
      </c>
      <c r="F333" s="28" t="s">
        <v>12</v>
      </c>
      <c r="G333" s="22"/>
      <c r="H333" s="10">
        <v>1000</v>
      </c>
      <c r="I333" s="10">
        <f t="shared" si="5"/>
        <v>991502</v>
      </c>
      <c r="J333" s="28" t="s">
        <v>13</v>
      </c>
      <c r="K333" s="28" t="s">
        <v>663</v>
      </c>
      <c r="L333" s="66" t="s">
        <v>14</v>
      </c>
      <c r="M333" s="5" t="s">
        <v>15</v>
      </c>
    </row>
    <row r="334" spans="1:13" s="9" customFormat="1" ht="15.75">
      <c r="A334" s="62" t="s">
        <v>360</v>
      </c>
      <c r="B334" s="117">
        <v>42782</v>
      </c>
      <c r="C334" s="3" t="s">
        <v>212</v>
      </c>
      <c r="D334" s="95" t="s">
        <v>213</v>
      </c>
      <c r="E334" s="28" t="s">
        <v>50</v>
      </c>
      <c r="F334" s="28" t="s">
        <v>12</v>
      </c>
      <c r="G334" s="22"/>
      <c r="H334" s="10">
        <v>2000</v>
      </c>
      <c r="I334" s="10">
        <f t="shared" si="5"/>
        <v>989502</v>
      </c>
      <c r="J334" s="28" t="s">
        <v>13</v>
      </c>
      <c r="K334" s="28" t="s">
        <v>663</v>
      </c>
      <c r="L334" s="66" t="s">
        <v>286</v>
      </c>
      <c r="M334" s="5" t="s">
        <v>15</v>
      </c>
    </row>
    <row r="335" spans="1:13" s="9" customFormat="1" ht="15.75">
      <c r="A335" s="62" t="s">
        <v>360</v>
      </c>
      <c r="B335" s="117">
        <v>42782</v>
      </c>
      <c r="C335" s="3" t="s">
        <v>50</v>
      </c>
      <c r="D335" s="95" t="s">
        <v>215</v>
      </c>
      <c r="E335" s="28" t="s">
        <v>197</v>
      </c>
      <c r="F335" s="28" t="s">
        <v>12</v>
      </c>
      <c r="G335" s="22"/>
      <c r="H335" s="10">
        <v>1000</v>
      </c>
      <c r="I335" s="10">
        <f t="shared" si="5"/>
        <v>988502</v>
      </c>
      <c r="J335" s="28" t="s">
        <v>13</v>
      </c>
      <c r="K335" s="28" t="s">
        <v>663</v>
      </c>
      <c r="L335" s="66" t="s">
        <v>288</v>
      </c>
      <c r="M335" s="5" t="s">
        <v>15</v>
      </c>
    </row>
    <row r="336" spans="1:13" s="9" customFormat="1" ht="15.75">
      <c r="A336" s="62" t="s">
        <v>360</v>
      </c>
      <c r="B336" s="116">
        <v>42782</v>
      </c>
      <c r="C336" s="3" t="s">
        <v>50</v>
      </c>
      <c r="D336" s="95" t="s">
        <v>263</v>
      </c>
      <c r="E336" s="28" t="s">
        <v>50</v>
      </c>
      <c r="F336" s="28" t="s">
        <v>19</v>
      </c>
      <c r="G336" s="22"/>
      <c r="H336" s="10">
        <v>19500</v>
      </c>
      <c r="I336" s="10">
        <f t="shared" si="5"/>
        <v>969002</v>
      </c>
      <c r="J336" s="73" t="s">
        <v>74</v>
      </c>
      <c r="K336" s="28" t="s">
        <v>663</v>
      </c>
      <c r="L336" s="73" t="s">
        <v>264</v>
      </c>
      <c r="M336" s="5" t="s">
        <v>15</v>
      </c>
    </row>
    <row r="337" spans="1:13" s="9" customFormat="1" ht="17.25" customHeight="1">
      <c r="A337" s="62" t="s">
        <v>360</v>
      </c>
      <c r="B337" s="117">
        <v>42783</v>
      </c>
      <c r="C337" s="3" t="s">
        <v>80</v>
      </c>
      <c r="D337" s="95" t="s">
        <v>108</v>
      </c>
      <c r="E337" s="28" t="s">
        <v>11</v>
      </c>
      <c r="F337" s="28" t="s">
        <v>72</v>
      </c>
      <c r="G337" s="99"/>
      <c r="H337" s="10">
        <v>1000</v>
      </c>
      <c r="I337" s="10">
        <f t="shared" si="5"/>
        <v>968002</v>
      </c>
      <c r="J337" s="73" t="s">
        <v>73</v>
      </c>
      <c r="K337" s="28" t="s">
        <v>663</v>
      </c>
      <c r="L337" s="70" t="s">
        <v>198</v>
      </c>
      <c r="M337" s="105" t="s">
        <v>15</v>
      </c>
    </row>
    <row r="338" spans="1:13" s="9" customFormat="1" ht="15.75">
      <c r="A338" s="62" t="s">
        <v>360</v>
      </c>
      <c r="B338" s="117">
        <v>42783</v>
      </c>
      <c r="C338" s="3" t="s">
        <v>80</v>
      </c>
      <c r="D338" s="95" t="s">
        <v>108</v>
      </c>
      <c r="E338" s="28" t="s">
        <v>11</v>
      </c>
      <c r="F338" s="28" t="s">
        <v>72</v>
      </c>
      <c r="G338" s="99"/>
      <c r="H338" s="10">
        <v>1000</v>
      </c>
      <c r="I338" s="10">
        <f t="shared" si="5"/>
        <v>967002</v>
      </c>
      <c r="J338" s="73" t="s">
        <v>194</v>
      </c>
      <c r="K338" s="28" t="s">
        <v>663</v>
      </c>
      <c r="L338" s="70" t="s">
        <v>274</v>
      </c>
      <c r="M338" s="5" t="s">
        <v>15</v>
      </c>
    </row>
    <row r="339" spans="1:13" s="9" customFormat="1" ht="15.75">
      <c r="A339" s="62" t="s">
        <v>360</v>
      </c>
      <c r="B339" s="117">
        <v>42783</v>
      </c>
      <c r="C339" s="3" t="s">
        <v>80</v>
      </c>
      <c r="D339" s="95" t="s">
        <v>108</v>
      </c>
      <c r="E339" s="28" t="s">
        <v>11</v>
      </c>
      <c r="F339" s="28" t="s">
        <v>72</v>
      </c>
      <c r="G339" s="22"/>
      <c r="H339" s="10">
        <v>1000</v>
      </c>
      <c r="I339" s="10">
        <f t="shared" si="5"/>
        <v>966002</v>
      </c>
      <c r="J339" s="73" t="s">
        <v>93</v>
      </c>
      <c r="K339" s="28" t="s">
        <v>663</v>
      </c>
      <c r="L339" s="70" t="s">
        <v>94</v>
      </c>
      <c r="M339" s="5" t="s">
        <v>15</v>
      </c>
    </row>
    <row r="340" spans="1:13" s="9" customFormat="1" ht="15.75">
      <c r="A340" s="62" t="s">
        <v>360</v>
      </c>
      <c r="B340" s="117">
        <v>42783</v>
      </c>
      <c r="C340" s="126" t="s">
        <v>99</v>
      </c>
      <c r="D340" s="76" t="s">
        <v>396</v>
      </c>
      <c r="E340" s="28" t="s">
        <v>11</v>
      </c>
      <c r="F340" s="28" t="s">
        <v>22</v>
      </c>
      <c r="G340" s="22"/>
      <c r="H340" s="10">
        <v>600</v>
      </c>
      <c r="I340" s="10">
        <f t="shared" si="5"/>
        <v>965402</v>
      </c>
      <c r="J340" s="76" t="s">
        <v>95</v>
      </c>
      <c r="K340" s="28" t="s">
        <v>663</v>
      </c>
      <c r="L340" s="70" t="s">
        <v>306</v>
      </c>
      <c r="M340" s="5" t="s">
        <v>15</v>
      </c>
    </row>
    <row r="341" spans="1:13" s="9" customFormat="1" ht="15.75">
      <c r="A341" s="62" t="s">
        <v>360</v>
      </c>
      <c r="B341" s="117">
        <v>42783</v>
      </c>
      <c r="C341" s="126" t="s">
        <v>156</v>
      </c>
      <c r="D341" s="76" t="s">
        <v>384</v>
      </c>
      <c r="E341" s="28" t="s">
        <v>196</v>
      </c>
      <c r="F341" s="28" t="s">
        <v>22</v>
      </c>
      <c r="G341" s="22"/>
      <c r="H341" s="10">
        <v>3500</v>
      </c>
      <c r="I341" s="10">
        <f t="shared" si="5"/>
        <v>961902</v>
      </c>
      <c r="J341" s="76" t="s">
        <v>95</v>
      </c>
      <c r="K341" s="28" t="s">
        <v>663</v>
      </c>
      <c r="L341" s="70" t="s">
        <v>306</v>
      </c>
      <c r="M341" s="5" t="s">
        <v>15</v>
      </c>
    </row>
    <row r="342" spans="1:13" s="9" customFormat="1" ht="15.75">
      <c r="A342" s="62" t="s">
        <v>360</v>
      </c>
      <c r="B342" s="117">
        <v>42783</v>
      </c>
      <c r="C342" s="3" t="s">
        <v>80</v>
      </c>
      <c r="D342" s="95" t="s">
        <v>108</v>
      </c>
      <c r="E342" s="28" t="s">
        <v>11</v>
      </c>
      <c r="F342" s="28" t="s">
        <v>12</v>
      </c>
      <c r="G342" s="22"/>
      <c r="H342" s="10">
        <v>1000</v>
      </c>
      <c r="I342" s="10">
        <f t="shared" si="5"/>
        <v>960902</v>
      </c>
      <c r="J342" s="73" t="s">
        <v>192</v>
      </c>
      <c r="K342" s="28" t="s">
        <v>663</v>
      </c>
      <c r="L342" s="66" t="s">
        <v>289</v>
      </c>
      <c r="M342" s="5" t="s">
        <v>15</v>
      </c>
    </row>
    <row r="343" spans="1:13" s="9" customFormat="1" ht="15.75">
      <c r="A343" s="62" t="s">
        <v>360</v>
      </c>
      <c r="B343" s="117">
        <v>42783</v>
      </c>
      <c r="C343" s="6" t="s">
        <v>191</v>
      </c>
      <c r="D343" s="62" t="s">
        <v>110</v>
      </c>
      <c r="E343" s="62" t="s">
        <v>11</v>
      </c>
      <c r="F343" s="62" t="s">
        <v>22</v>
      </c>
      <c r="G343" s="24"/>
      <c r="H343" s="29">
        <v>5000</v>
      </c>
      <c r="I343" s="10">
        <f t="shared" si="5"/>
        <v>955902</v>
      </c>
      <c r="J343" s="62" t="s">
        <v>86</v>
      </c>
      <c r="K343" s="28" t="s">
        <v>663</v>
      </c>
      <c r="L343" s="62" t="s">
        <v>352</v>
      </c>
      <c r="M343" s="32" t="s">
        <v>15</v>
      </c>
    </row>
    <row r="344" spans="1:13" s="9" customFormat="1" ht="15.75">
      <c r="A344" s="62" t="s">
        <v>360</v>
      </c>
      <c r="B344" s="117">
        <v>42783</v>
      </c>
      <c r="C344" s="6" t="s">
        <v>221</v>
      </c>
      <c r="D344" s="62" t="s">
        <v>133</v>
      </c>
      <c r="E344" s="62" t="s">
        <v>197</v>
      </c>
      <c r="F344" s="62" t="s">
        <v>22</v>
      </c>
      <c r="G344" s="24"/>
      <c r="H344" s="29">
        <v>10000</v>
      </c>
      <c r="I344" s="10">
        <f t="shared" si="5"/>
        <v>945902</v>
      </c>
      <c r="J344" s="62" t="s">
        <v>86</v>
      </c>
      <c r="K344" s="28" t="s">
        <v>663</v>
      </c>
      <c r="L344" s="62" t="s">
        <v>353</v>
      </c>
      <c r="M344" s="32" t="s">
        <v>15</v>
      </c>
    </row>
    <row r="345" spans="1:13" s="9" customFormat="1" ht="15.75">
      <c r="A345" s="62" t="s">
        <v>360</v>
      </c>
      <c r="B345" s="117">
        <v>42783</v>
      </c>
      <c r="C345" s="6" t="s">
        <v>80</v>
      </c>
      <c r="D345" s="62" t="s">
        <v>445</v>
      </c>
      <c r="E345" s="62" t="s">
        <v>11</v>
      </c>
      <c r="F345" s="62" t="s">
        <v>12</v>
      </c>
      <c r="G345" s="24"/>
      <c r="H345" s="29">
        <v>2400</v>
      </c>
      <c r="I345" s="10">
        <f t="shared" si="5"/>
        <v>943502</v>
      </c>
      <c r="J345" s="62" t="s">
        <v>82</v>
      </c>
      <c r="K345" s="28" t="s">
        <v>663</v>
      </c>
      <c r="L345" s="62" t="s">
        <v>83</v>
      </c>
      <c r="M345" s="32" t="s">
        <v>15</v>
      </c>
    </row>
    <row r="346" spans="1:13" s="9" customFormat="1" ht="15.75">
      <c r="A346" s="62" t="s">
        <v>360</v>
      </c>
      <c r="B346" s="117">
        <v>42783</v>
      </c>
      <c r="C346" s="6" t="s">
        <v>16</v>
      </c>
      <c r="D346" s="62" t="s">
        <v>446</v>
      </c>
      <c r="E346" s="62" t="s">
        <v>197</v>
      </c>
      <c r="F346" s="62" t="s">
        <v>12</v>
      </c>
      <c r="G346" s="24"/>
      <c r="H346" s="29">
        <v>1100</v>
      </c>
      <c r="I346" s="10">
        <f t="shared" si="5"/>
        <v>942402</v>
      </c>
      <c r="J346" s="62" t="s">
        <v>82</v>
      </c>
      <c r="K346" s="28" t="s">
        <v>663</v>
      </c>
      <c r="L346" s="62" t="s">
        <v>83</v>
      </c>
      <c r="M346" s="32" t="s">
        <v>15</v>
      </c>
    </row>
    <row r="347" spans="1:13" s="9" customFormat="1" ht="15.75">
      <c r="A347" s="62" t="s">
        <v>360</v>
      </c>
      <c r="B347" s="117">
        <v>42783</v>
      </c>
      <c r="C347" s="6" t="s">
        <v>80</v>
      </c>
      <c r="D347" s="62" t="s">
        <v>442</v>
      </c>
      <c r="E347" s="62" t="s">
        <v>11</v>
      </c>
      <c r="F347" s="62" t="s">
        <v>12</v>
      </c>
      <c r="G347" s="24"/>
      <c r="H347" s="29">
        <v>500</v>
      </c>
      <c r="I347" s="10">
        <f t="shared" si="5"/>
        <v>941902</v>
      </c>
      <c r="J347" s="62" t="s">
        <v>84</v>
      </c>
      <c r="K347" s="28" t="s">
        <v>663</v>
      </c>
      <c r="L347" s="66" t="s">
        <v>85</v>
      </c>
      <c r="M347" s="32" t="s">
        <v>15</v>
      </c>
    </row>
    <row r="348" spans="1:13" s="9" customFormat="1" ht="15.75">
      <c r="A348" s="62" t="s">
        <v>360</v>
      </c>
      <c r="B348" s="117">
        <v>42783</v>
      </c>
      <c r="C348" s="6" t="s">
        <v>80</v>
      </c>
      <c r="D348" s="62" t="s">
        <v>494</v>
      </c>
      <c r="E348" s="62" t="s">
        <v>11</v>
      </c>
      <c r="F348" s="62" t="s">
        <v>12</v>
      </c>
      <c r="G348" s="24"/>
      <c r="H348" s="29">
        <v>500</v>
      </c>
      <c r="I348" s="10">
        <f t="shared" si="5"/>
        <v>941402</v>
      </c>
      <c r="J348" s="62" t="s">
        <v>84</v>
      </c>
      <c r="K348" s="28" t="s">
        <v>663</v>
      </c>
      <c r="L348" s="66" t="s">
        <v>85</v>
      </c>
      <c r="M348" s="32" t="s">
        <v>15</v>
      </c>
    </row>
    <row r="349" spans="1:13" s="9" customFormat="1" ht="15.75">
      <c r="A349" s="62" t="s">
        <v>360</v>
      </c>
      <c r="B349" s="117">
        <v>42783</v>
      </c>
      <c r="C349" s="6" t="s">
        <v>80</v>
      </c>
      <c r="D349" s="62" t="s">
        <v>495</v>
      </c>
      <c r="E349" s="62" t="s">
        <v>11</v>
      </c>
      <c r="F349" s="62" t="s">
        <v>12</v>
      </c>
      <c r="G349" s="24"/>
      <c r="H349" s="29">
        <v>1000</v>
      </c>
      <c r="I349" s="10">
        <f t="shared" si="5"/>
        <v>940402</v>
      </c>
      <c r="J349" s="62" t="s">
        <v>84</v>
      </c>
      <c r="K349" s="28" t="s">
        <v>663</v>
      </c>
      <c r="L349" s="66" t="s">
        <v>85</v>
      </c>
      <c r="M349" s="32" t="s">
        <v>15</v>
      </c>
    </row>
    <row r="350" spans="1:13" s="9" customFormat="1" ht="15.75">
      <c r="A350" s="62" t="s">
        <v>360</v>
      </c>
      <c r="B350" s="117">
        <v>42783</v>
      </c>
      <c r="C350" s="6" t="s">
        <v>16</v>
      </c>
      <c r="D350" s="62" t="s">
        <v>446</v>
      </c>
      <c r="E350" s="62" t="s">
        <v>197</v>
      </c>
      <c r="F350" s="62" t="s">
        <v>12</v>
      </c>
      <c r="G350" s="24"/>
      <c r="H350" s="29">
        <v>1100</v>
      </c>
      <c r="I350" s="10">
        <f t="shared" si="5"/>
        <v>939302</v>
      </c>
      <c r="J350" s="62" t="s">
        <v>84</v>
      </c>
      <c r="K350" s="28" t="s">
        <v>663</v>
      </c>
      <c r="L350" s="62" t="s">
        <v>85</v>
      </c>
      <c r="M350" s="32" t="s">
        <v>15</v>
      </c>
    </row>
    <row r="351" spans="1:13" s="9" customFormat="1" ht="15.75">
      <c r="A351" s="62" t="s">
        <v>360</v>
      </c>
      <c r="B351" s="117">
        <v>42783</v>
      </c>
      <c r="C351" s="6" t="s">
        <v>80</v>
      </c>
      <c r="D351" s="62" t="s">
        <v>134</v>
      </c>
      <c r="E351" s="62" t="s">
        <v>11</v>
      </c>
      <c r="F351" s="62" t="s">
        <v>12</v>
      </c>
      <c r="G351" s="24"/>
      <c r="H351" s="29">
        <v>1750</v>
      </c>
      <c r="I351" s="10">
        <f t="shared" si="5"/>
        <v>937552</v>
      </c>
      <c r="J351" s="62" t="s">
        <v>192</v>
      </c>
      <c r="K351" s="28" t="s">
        <v>663</v>
      </c>
      <c r="L351" s="62" t="s">
        <v>289</v>
      </c>
      <c r="M351" s="32" t="s">
        <v>15</v>
      </c>
    </row>
    <row r="352" spans="1:13" s="9" customFormat="1" ht="15.75">
      <c r="A352" s="62" t="s">
        <v>360</v>
      </c>
      <c r="B352" s="117">
        <v>42783</v>
      </c>
      <c r="C352" s="6" t="s">
        <v>220</v>
      </c>
      <c r="D352" s="62" t="s">
        <v>135</v>
      </c>
      <c r="E352" s="62" t="s">
        <v>197</v>
      </c>
      <c r="F352" s="62" t="s">
        <v>12</v>
      </c>
      <c r="G352" s="24"/>
      <c r="H352" s="29">
        <v>1500</v>
      </c>
      <c r="I352" s="10">
        <f t="shared" si="5"/>
        <v>936052</v>
      </c>
      <c r="J352" s="62" t="s">
        <v>192</v>
      </c>
      <c r="K352" s="28" t="s">
        <v>663</v>
      </c>
      <c r="L352" s="62" t="s">
        <v>292</v>
      </c>
      <c r="M352" s="32" t="s">
        <v>15</v>
      </c>
    </row>
    <row r="353" spans="1:13" s="9" customFormat="1" ht="15.75">
      <c r="A353" s="62" t="s">
        <v>360</v>
      </c>
      <c r="B353" s="117">
        <v>42783</v>
      </c>
      <c r="C353" s="6" t="s">
        <v>80</v>
      </c>
      <c r="D353" s="62" t="s">
        <v>136</v>
      </c>
      <c r="E353" s="62" t="s">
        <v>11</v>
      </c>
      <c r="F353" s="62" t="s">
        <v>19</v>
      </c>
      <c r="G353" s="24"/>
      <c r="H353" s="29">
        <v>600</v>
      </c>
      <c r="I353" s="10">
        <f t="shared" si="5"/>
        <v>935452</v>
      </c>
      <c r="J353" s="62" t="s">
        <v>13</v>
      </c>
      <c r="K353" s="28" t="s">
        <v>663</v>
      </c>
      <c r="L353" s="62" t="s">
        <v>14</v>
      </c>
      <c r="M353" s="32" t="s">
        <v>15</v>
      </c>
    </row>
    <row r="354" spans="1:13" s="9" customFormat="1" ht="15.75">
      <c r="A354" s="62" t="s">
        <v>360</v>
      </c>
      <c r="B354" s="117">
        <v>42783</v>
      </c>
      <c r="C354" s="6" t="s">
        <v>210</v>
      </c>
      <c r="D354" s="62" t="s">
        <v>211</v>
      </c>
      <c r="E354" s="62" t="s">
        <v>18</v>
      </c>
      <c r="F354" s="62" t="s">
        <v>19</v>
      </c>
      <c r="G354" s="24"/>
      <c r="H354" s="29">
        <v>7500</v>
      </c>
      <c r="I354" s="10">
        <f t="shared" si="5"/>
        <v>927952</v>
      </c>
      <c r="J354" s="62" t="s">
        <v>13</v>
      </c>
      <c r="K354" s="28" t="s">
        <v>663</v>
      </c>
      <c r="L354" s="62" t="s">
        <v>287</v>
      </c>
      <c r="M354" s="32" t="s">
        <v>15</v>
      </c>
    </row>
    <row r="355" spans="1:13" s="9" customFormat="1" ht="15.75">
      <c r="A355" s="62" t="s">
        <v>360</v>
      </c>
      <c r="B355" s="117">
        <v>42783</v>
      </c>
      <c r="C355" s="6" t="s">
        <v>364</v>
      </c>
      <c r="D355" s="62" t="s">
        <v>670</v>
      </c>
      <c r="E355" s="62" t="s">
        <v>18</v>
      </c>
      <c r="F355" s="62" t="s">
        <v>19</v>
      </c>
      <c r="G355" s="24"/>
      <c r="H355" s="29">
        <v>30</v>
      </c>
      <c r="I355" s="10">
        <f t="shared" si="5"/>
        <v>927922</v>
      </c>
      <c r="J355" s="62" t="s">
        <v>74</v>
      </c>
      <c r="K355" s="28" t="s">
        <v>663</v>
      </c>
      <c r="L355" s="62" t="s">
        <v>75</v>
      </c>
      <c r="M355" s="32" t="s">
        <v>29</v>
      </c>
    </row>
    <row r="356" spans="1:13" s="9" customFormat="1" ht="15.75">
      <c r="A356" s="62" t="s">
        <v>360</v>
      </c>
      <c r="B356" s="117">
        <v>42783</v>
      </c>
      <c r="C356" s="6" t="s">
        <v>99</v>
      </c>
      <c r="D356" s="62" t="s">
        <v>137</v>
      </c>
      <c r="E356" s="62" t="s">
        <v>11</v>
      </c>
      <c r="F356" s="62" t="s">
        <v>19</v>
      </c>
      <c r="G356" s="24"/>
      <c r="H356" s="29">
        <v>500</v>
      </c>
      <c r="I356" s="10">
        <f t="shared" si="5"/>
        <v>927422</v>
      </c>
      <c r="J356" s="62" t="s">
        <v>194</v>
      </c>
      <c r="K356" s="28" t="s">
        <v>663</v>
      </c>
      <c r="L356" s="62" t="s">
        <v>274</v>
      </c>
      <c r="M356" s="32" t="s">
        <v>15</v>
      </c>
    </row>
    <row r="357" spans="1:13" s="9" customFormat="1" ht="15.75">
      <c r="A357" s="62" t="s">
        <v>360</v>
      </c>
      <c r="B357" s="117">
        <v>42783</v>
      </c>
      <c r="C357" s="6" t="s">
        <v>80</v>
      </c>
      <c r="D357" s="62" t="s">
        <v>139</v>
      </c>
      <c r="E357" s="62" t="s">
        <v>11</v>
      </c>
      <c r="F357" s="62" t="s">
        <v>19</v>
      </c>
      <c r="G357" s="24"/>
      <c r="H357" s="29">
        <v>900</v>
      </c>
      <c r="I357" s="10">
        <f t="shared" si="5"/>
        <v>926522</v>
      </c>
      <c r="J357" s="62" t="s">
        <v>194</v>
      </c>
      <c r="K357" s="28" t="s">
        <v>663</v>
      </c>
      <c r="L357" s="62" t="s">
        <v>274</v>
      </c>
      <c r="M357" s="32" t="s">
        <v>15</v>
      </c>
    </row>
    <row r="358" spans="1:13" s="9" customFormat="1" ht="15.75">
      <c r="A358" s="62" t="s">
        <v>360</v>
      </c>
      <c r="B358" s="117">
        <v>42783</v>
      </c>
      <c r="C358" s="6" t="s">
        <v>138</v>
      </c>
      <c r="D358" s="62"/>
      <c r="E358" s="62" t="s">
        <v>140</v>
      </c>
      <c r="F358" s="62" t="s">
        <v>19</v>
      </c>
      <c r="G358" s="24"/>
      <c r="H358" s="29">
        <v>5000</v>
      </c>
      <c r="I358" s="10">
        <f t="shared" si="5"/>
        <v>921522</v>
      </c>
      <c r="J358" s="62" t="s">
        <v>194</v>
      </c>
      <c r="K358" s="28" t="s">
        <v>663</v>
      </c>
      <c r="L358" s="62" t="s">
        <v>275</v>
      </c>
      <c r="M358" s="32" t="s">
        <v>15</v>
      </c>
    </row>
    <row r="359" spans="1:13" s="9" customFormat="1" ht="15.75">
      <c r="A359" s="62" t="s">
        <v>360</v>
      </c>
      <c r="B359" s="117">
        <v>42783</v>
      </c>
      <c r="C359" s="6" t="s">
        <v>141</v>
      </c>
      <c r="D359" s="62" t="s">
        <v>142</v>
      </c>
      <c r="E359" s="62" t="s">
        <v>38</v>
      </c>
      <c r="F359" s="62" t="s">
        <v>22</v>
      </c>
      <c r="G359" s="24"/>
      <c r="H359" s="29">
        <v>120000</v>
      </c>
      <c r="I359" s="10">
        <f t="shared" si="5"/>
        <v>801522</v>
      </c>
      <c r="J359" s="62" t="s">
        <v>86</v>
      </c>
      <c r="K359" s="28" t="s">
        <v>663</v>
      </c>
      <c r="L359" s="62" t="s">
        <v>92</v>
      </c>
      <c r="M359" s="32" t="s">
        <v>15</v>
      </c>
    </row>
    <row r="360" spans="1:13" s="9" customFormat="1" ht="15.75">
      <c r="A360" s="62" t="s">
        <v>360</v>
      </c>
      <c r="B360" s="117">
        <v>42784</v>
      </c>
      <c r="C360" s="6" t="s">
        <v>99</v>
      </c>
      <c r="D360" s="62" t="s">
        <v>143</v>
      </c>
      <c r="E360" s="62" t="s">
        <v>11</v>
      </c>
      <c r="F360" s="62" t="s">
        <v>12</v>
      </c>
      <c r="G360" s="24"/>
      <c r="H360" s="29">
        <v>2400</v>
      </c>
      <c r="I360" s="10">
        <f t="shared" si="5"/>
        <v>799122</v>
      </c>
      <c r="J360" s="62" t="s">
        <v>13</v>
      </c>
      <c r="K360" s="28" t="s">
        <v>663</v>
      </c>
      <c r="L360" s="62" t="s">
        <v>14</v>
      </c>
      <c r="M360" s="32" t="s">
        <v>15</v>
      </c>
    </row>
    <row r="361" spans="1:13" s="9" customFormat="1" ht="15.75">
      <c r="A361" s="62" t="s">
        <v>360</v>
      </c>
      <c r="B361" s="117">
        <v>42784</v>
      </c>
      <c r="C361" s="6" t="s">
        <v>144</v>
      </c>
      <c r="D361" s="62" t="s">
        <v>145</v>
      </c>
      <c r="E361" s="62" t="s">
        <v>197</v>
      </c>
      <c r="F361" s="62" t="s">
        <v>12</v>
      </c>
      <c r="G361" s="24"/>
      <c r="H361" s="29">
        <v>10000</v>
      </c>
      <c r="I361" s="10">
        <f t="shared" si="5"/>
        <v>789122</v>
      </c>
      <c r="J361" s="62" t="s">
        <v>13</v>
      </c>
      <c r="K361" s="28" t="s">
        <v>663</v>
      </c>
      <c r="L361" s="62" t="s">
        <v>14</v>
      </c>
      <c r="M361" s="32" t="s">
        <v>15</v>
      </c>
    </row>
    <row r="362" spans="1:13" s="9" customFormat="1" ht="15.75">
      <c r="A362" s="62" t="s">
        <v>360</v>
      </c>
      <c r="B362" s="117">
        <v>42784</v>
      </c>
      <c r="C362" s="6" t="s">
        <v>222</v>
      </c>
      <c r="D362" s="62" t="s">
        <v>146</v>
      </c>
      <c r="E362" s="62" t="s">
        <v>140</v>
      </c>
      <c r="F362" s="62" t="s">
        <v>22</v>
      </c>
      <c r="G362" s="24"/>
      <c r="H362" s="29">
        <v>2000</v>
      </c>
      <c r="I362" s="10">
        <f t="shared" si="5"/>
        <v>787122</v>
      </c>
      <c r="J362" s="62" t="s">
        <v>86</v>
      </c>
      <c r="K362" s="28" t="s">
        <v>663</v>
      </c>
      <c r="L362" s="62" t="s">
        <v>354</v>
      </c>
      <c r="M362" s="32" t="s">
        <v>15</v>
      </c>
    </row>
    <row r="363" spans="1:13" s="9" customFormat="1" ht="15.75">
      <c r="A363" s="62" t="s">
        <v>360</v>
      </c>
      <c r="B363" s="117">
        <v>42784</v>
      </c>
      <c r="C363" s="6" t="s">
        <v>366</v>
      </c>
      <c r="D363" s="62" t="s">
        <v>373</v>
      </c>
      <c r="E363" s="62" t="s">
        <v>18</v>
      </c>
      <c r="F363" s="62" t="s">
        <v>19</v>
      </c>
      <c r="G363" s="24"/>
      <c r="H363" s="29">
        <v>400</v>
      </c>
      <c r="I363" s="10">
        <f t="shared" si="5"/>
        <v>786722</v>
      </c>
      <c r="J363" s="62" t="s">
        <v>74</v>
      </c>
      <c r="K363" s="28" t="s">
        <v>663</v>
      </c>
      <c r="L363" s="62" t="s">
        <v>265</v>
      </c>
      <c r="M363" s="32" t="s">
        <v>15</v>
      </c>
    </row>
    <row r="364" spans="1:13" s="9" customFormat="1" ht="15.75">
      <c r="A364" s="62" t="s">
        <v>360</v>
      </c>
      <c r="B364" s="117">
        <v>42784</v>
      </c>
      <c r="C364" s="62" t="s">
        <v>648</v>
      </c>
      <c r="D364" s="62" t="s">
        <v>570</v>
      </c>
      <c r="E364" s="62" t="s">
        <v>18</v>
      </c>
      <c r="F364" s="62" t="s">
        <v>19</v>
      </c>
      <c r="G364" s="24"/>
      <c r="H364" s="29">
        <v>1200</v>
      </c>
      <c r="I364" s="10">
        <f t="shared" si="5"/>
        <v>785522</v>
      </c>
      <c r="J364" s="62" t="s">
        <v>23</v>
      </c>
      <c r="K364" s="28" t="s">
        <v>663</v>
      </c>
      <c r="L364" s="62" t="s">
        <v>348</v>
      </c>
      <c r="M364" s="32" t="s">
        <v>15</v>
      </c>
    </row>
    <row r="365" spans="1:13" s="9" customFormat="1" ht="15.75">
      <c r="A365" s="62" t="s">
        <v>360</v>
      </c>
      <c r="B365" s="117">
        <v>42784</v>
      </c>
      <c r="C365" s="6" t="s">
        <v>611</v>
      </c>
      <c r="D365" s="62" t="s">
        <v>612</v>
      </c>
      <c r="E365" s="62" t="s">
        <v>18</v>
      </c>
      <c r="F365" s="62" t="s">
        <v>19</v>
      </c>
      <c r="G365" s="24"/>
      <c r="H365" s="29">
        <v>700</v>
      </c>
      <c r="I365" s="10">
        <f t="shared" si="5"/>
        <v>784822</v>
      </c>
      <c r="J365" s="62" t="s">
        <v>23</v>
      </c>
      <c r="K365" s="28" t="s">
        <v>663</v>
      </c>
      <c r="L365" s="62" t="s">
        <v>348</v>
      </c>
      <c r="M365" s="32" t="s">
        <v>15</v>
      </c>
    </row>
    <row r="366" spans="1:13" s="9" customFormat="1" ht="15.75">
      <c r="A366" s="62" t="s">
        <v>360</v>
      </c>
      <c r="B366" s="117">
        <v>42784</v>
      </c>
      <c r="C366" s="6" t="s">
        <v>613</v>
      </c>
      <c r="D366" s="62" t="s">
        <v>614</v>
      </c>
      <c r="E366" s="62" t="s">
        <v>18</v>
      </c>
      <c r="F366" s="62" t="s">
        <v>19</v>
      </c>
      <c r="G366" s="24"/>
      <c r="H366" s="29">
        <v>3200</v>
      </c>
      <c r="I366" s="10">
        <f t="shared" si="5"/>
        <v>781622</v>
      </c>
      <c r="J366" s="62" t="s">
        <v>23</v>
      </c>
      <c r="K366" s="28" t="s">
        <v>663</v>
      </c>
      <c r="L366" s="62" t="s">
        <v>348</v>
      </c>
      <c r="M366" s="32" t="s">
        <v>15</v>
      </c>
    </row>
    <row r="367" spans="1:13" s="9" customFormat="1" ht="15.75">
      <c r="A367" s="62" t="s">
        <v>360</v>
      </c>
      <c r="B367" s="117">
        <v>42784</v>
      </c>
      <c r="C367" s="30" t="s">
        <v>615</v>
      </c>
      <c r="D367" s="62" t="s">
        <v>570</v>
      </c>
      <c r="E367" s="62" t="s">
        <v>18</v>
      </c>
      <c r="F367" s="62" t="s">
        <v>19</v>
      </c>
      <c r="G367" s="24"/>
      <c r="H367" s="29">
        <v>3500</v>
      </c>
      <c r="I367" s="10">
        <f t="shared" si="5"/>
        <v>778122</v>
      </c>
      <c r="J367" s="62" t="s">
        <v>23</v>
      </c>
      <c r="K367" s="28" t="s">
        <v>663</v>
      </c>
      <c r="L367" s="62" t="s">
        <v>348</v>
      </c>
      <c r="M367" s="32" t="s">
        <v>15</v>
      </c>
    </row>
    <row r="368" spans="1:13" s="9" customFormat="1" ht="15.75">
      <c r="A368" s="62" t="s">
        <v>360</v>
      </c>
      <c r="B368" s="117">
        <v>42784</v>
      </c>
      <c r="C368" s="6" t="s">
        <v>616</v>
      </c>
      <c r="D368" s="62" t="s">
        <v>570</v>
      </c>
      <c r="E368" s="62" t="s">
        <v>18</v>
      </c>
      <c r="F368" s="62" t="s">
        <v>19</v>
      </c>
      <c r="G368" s="24"/>
      <c r="H368" s="29">
        <v>150</v>
      </c>
      <c r="I368" s="10">
        <f t="shared" si="5"/>
        <v>777972</v>
      </c>
      <c r="J368" s="62" t="s">
        <v>23</v>
      </c>
      <c r="K368" s="28" t="s">
        <v>663</v>
      </c>
      <c r="L368" s="62" t="s">
        <v>348</v>
      </c>
      <c r="M368" s="32" t="s">
        <v>15</v>
      </c>
    </row>
    <row r="369" spans="1:13" s="9" customFormat="1" ht="15.75">
      <c r="A369" s="62" t="s">
        <v>360</v>
      </c>
      <c r="B369" s="117">
        <v>42784</v>
      </c>
      <c r="C369" s="6" t="s">
        <v>80</v>
      </c>
      <c r="D369" s="62" t="s">
        <v>147</v>
      </c>
      <c r="E369" s="62" t="s">
        <v>11</v>
      </c>
      <c r="F369" s="62" t="s">
        <v>22</v>
      </c>
      <c r="G369" s="24"/>
      <c r="H369" s="29">
        <v>600</v>
      </c>
      <c r="I369" s="10">
        <f t="shared" si="5"/>
        <v>777372</v>
      </c>
      <c r="J369" s="62" t="s">
        <v>23</v>
      </c>
      <c r="K369" s="28" t="s">
        <v>663</v>
      </c>
      <c r="L369" s="62" t="s">
        <v>28</v>
      </c>
      <c r="M369" s="32" t="s">
        <v>15</v>
      </c>
    </row>
    <row r="370" spans="1:13" s="9" customFormat="1" ht="15.75">
      <c r="A370" s="62" t="s">
        <v>360</v>
      </c>
      <c r="B370" s="117">
        <v>42784</v>
      </c>
      <c r="C370" s="6" t="s">
        <v>80</v>
      </c>
      <c r="D370" s="62" t="s">
        <v>396</v>
      </c>
      <c r="E370" s="62" t="s">
        <v>11</v>
      </c>
      <c r="F370" s="62" t="s">
        <v>22</v>
      </c>
      <c r="G370" s="24"/>
      <c r="H370" s="29">
        <v>600</v>
      </c>
      <c r="I370" s="10">
        <f t="shared" si="5"/>
        <v>776772</v>
      </c>
      <c r="J370" s="62" t="s">
        <v>95</v>
      </c>
      <c r="K370" s="28" t="s">
        <v>663</v>
      </c>
      <c r="L370" s="62" t="s">
        <v>306</v>
      </c>
      <c r="M370" s="32" t="s">
        <v>15</v>
      </c>
    </row>
    <row r="371" spans="1:13" s="9" customFormat="1" ht="15.75">
      <c r="A371" s="62" t="s">
        <v>360</v>
      </c>
      <c r="B371" s="117">
        <v>42784</v>
      </c>
      <c r="C371" s="6" t="s">
        <v>560</v>
      </c>
      <c r="D371" s="62" t="s">
        <v>561</v>
      </c>
      <c r="E371" s="62" t="s">
        <v>196</v>
      </c>
      <c r="F371" s="62" t="s">
        <v>22</v>
      </c>
      <c r="G371" s="24"/>
      <c r="H371" s="29">
        <v>4500</v>
      </c>
      <c r="I371" s="10">
        <f t="shared" si="5"/>
        <v>772272</v>
      </c>
      <c r="J371" s="62" t="s">
        <v>95</v>
      </c>
      <c r="K371" s="28" t="s">
        <v>663</v>
      </c>
      <c r="L371" s="62" t="s">
        <v>564</v>
      </c>
      <c r="M371" s="32" t="s">
        <v>15</v>
      </c>
    </row>
    <row r="372" spans="1:13" s="9" customFormat="1" ht="15.75">
      <c r="A372" s="62" t="s">
        <v>360</v>
      </c>
      <c r="B372" s="117">
        <v>42784</v>
      </c>
      <c r="C372" s="6" t="s">
        <v>156</v>
      </c>
      <c r="D372" s="62" t="s">
        <v>164</v>
      </c>
      <c r="E372" s="62" t="s">
        <v>196</v>
      </c>
      <c r="F372" s="62" t="s">
        <v>22</v>
      </c>
      <c r="G372" s="24"/>
      <c r="H372" s="29">
        <v>3500</v>
      </c>
      <c r="I372" s="10">
        <f t="shared" si="5"/>
        <v>768772</v>
      </c>
      <c r="J372" s="62" t="s">
        <v>95</v>
      </c>
      <c r="K372" s="28" t="s">
        <v>663</v>
      </c>
      <c r="L372" s="62" t="s">
        <v>306</v>
      </c>
      <c r="M372" s="32" t="s">
        <v>15</v>
      </c>
    </row>
    <row r="373" spans="1:13" s="9" customFormat="1" ht="15.75">
      <c r="A373" s="62" t="s">
        <v>360</v>
      </c>
      <c r="B373" s="117">
        <v>42785</v>
      </c>
      <c r="C373" s="6" t="s">
        <v>80</v>
      </c>
      <c r="D373" s="62" t="s">
        <v>397</v>
      </c>
      <c r="E373" s="62" t="s">
        <v>11</v>
      </c>
      <c r="F373" s="62" t="s">
        <v>22</v>
      </c>
      <c r="G373" s="24"/>
      <c r="H373" s="29">
        <v>800</v>
      </c>
      <c r="I373" s="10">
        <f t="shared" si="5"/>
        <v>767972</v>
      </c>
      <c r="J373" s="62" t="s">
        <v>95</v>
      </c>
      <c r="K373" s="28" t="s">
        <v>663</v>
      </c>
      <c r="L373" s="62" t="s">
        <v>306</v>
      </c>
      <c r="M373" s="32" t="s">
        <v>15</v>
      </c>
    </row>
    <row r="374" spans="1:13" s="9" customFormat="1" ht="15.75">
      <c r="A374" s="62" t="s">
        <v>360</v>
      </c>
      <c r="B374" s="117">
        <v>42785</v>
      </c>
      <c r="C374" s="6" t="s">
        <v>156</v>
      </c>
      <c r="D374" s="62" t="s">
        <v>164</v>
      </c>
      <c r="E374" s="62" t="s">
        <v>196</v>
      </c>
      <c r="F374" s="62" t="s">
        <v>22</v>
      </c>
      <c r="G374" s="24"/>
      <c r="H374" s="29">
        <v>4000</v>
      </c>
      <c r="I374" s="10">
        <f t="shared" si="5"/>
        <v>763972</v>
      </c>
      <c r="J374" s="62" t="s">
        <v>95</v>
      </c>
      <c r="K374" s="28" t="s">
        <v>663</v>
      </c>
      <c r="L374" s="62" t="s">
        <v>306</v>
      </c>
      <c r="M374" s="32" t="s">
        <v>15</v>
      </c>
    </row>
    <row r="375" spans="1:13" s="9" customFormat="1" ht="15.75">
      <c r="A375" s="62" t="s">
        <v>360</v>
      </c>
      <c r="B375" s="117">
        <v>42786</v>
      </c>
      <c r="C375" s="6" t="s">
        <v>50</v>
      </c>
      <c r="D375" s="62" t="s">
        <v>206</v>
      </c>
      <c r="E375" s="62" t="s">
        <v>50</v>
      </c>
      <c r="F375" s="62" t="s">
        <v>19</v>
      </c>
      <c r="G375" s="24"/>
      <c r="H375" s="29">
        <v>4000</v>
      </c>
      <c r="I375" s="10">
        <f t="shared" si="5"/>
        <v>759972</v>
      </c>
      <c r="J375" s="62" t="s">
        <v>74</v>
      </c>
      <c r="K375" s="28" t="s">
        <v>663</v>
      </c>
      <c r="L375" s="62" t="s">
        <v>266</v>
      </c>
      <c r="M375" s="32" t="s">
        <v>15</v>
      </c>
    </row>
    <row r="376" spans="1:13" s="106" customFormat="1" ht="15.75">
      <c r="A376" s="62" t="s">
        <v>360</v>
      </c>
      <c r="B376" s="117">
        <v>42786</v>
      </c>
      <c r="C376" s="6" t="s">
        <v>80</v>
      </c>
      <c r="D376" s="62" t="s">
        <v>118</v>
      </c>
      <c r="E376" s="62" t="s">
        <v>11</v>
      </c>
      <c r="F376" s="62" t="s">
        <v>19</v>
      </c>
      <c r="G376" s="24"/>
      <c r="H376" s="29">
        <v>600</v>
      </c>
      <c r="I376" s="10">
        <f t="shared" si="5"/>
        <v>759372</v>
      </c>
      <c r="J376" s="62" t="s">
        <v>74</v>
      </c>
      <c r="K376" s="28" t="s">
        <v>663</v>
      </c>
      <c r="L376" s="62" t="s">
        <v>75</v>
      </c>
      <c r="M376" s="32" t="s">
        <v>15</v>
      </c>
    </row>
    <row r="377" spans="1:13" s="106" customFormat="1" ht="15.75">
      <c r="A377" s="62" t="s">
        <v>360</v>
      </c>
      <c r="B377" s="117">
        <v>42786</v>
      </c>
      <c r="C377" s="6" t="s">
        <v>148</v>
      </c>
      <c r="D377" s="62" t="s">
        <v>157</v>
      </c>
      <c r="E377" s="62" t="s">
        <v>38</v>
      </c>
      <c r="F377" s="62" t="s">
        <v>22</v>
      </c>
      <c r="G377" s="24"/>
      <c r="H377" s="29">
        <v>35000</v>
      </c>
      <c r="I377" s="10">
        <f t="shared" si="5"/>
        <v>724372</v>
      </c>
      <c r="J377" s="62" t="s">
        <v>86</v>
      </c>
      <c r="K377" s="28" t="s">
        <v>663</v>
      </c>
      <c r="L377" s="62" t="s">
        <v>355</v>
      </c>
      <c r="M377" s="32" t="s">
        <v>15</v>
      </c>
    </row>
    <row r="378" spans="1:13" s="106" customFormat="1" ht="15.75">
      <c r="A378" s="62" t="s">
        <v>360</v>
      </c>
      <c r="B378" s="117">
        <v>42786</v>
      </c>
      <c r="C378" s="6" t="s">
        <v>149</v>
      </c>
      <c r="D378" s="62" t="s">
        <v>150</v>
      </c>
      <c r="E378" s="62" t="s">
        <v>140</v>
      </c>
      <c r="F378" s="62" t="s">
        <v>22</v>
      </c>
      <c r="G378" s="24"/>
      <c r="H378" s="29">
        <v>10000</v>
      </c>
      <c r="I378" s="10">
        <f t="shared" si="5"/>
        <v>714372</v>
      </c>
      <c r="J378" s="62" t="s">
        <v>86</v>
      </c>
      <c r="K378" s="28" t="s">
        <v>663</v>
      </c>
      <c r="L378" s="62" t="s">
        <v>566</v>
      </c>
      <c r="M378" s="32" t="s">
        <v>15</v>
      </c>
    </row>
    <row r="379" spans="1:13" s="106" customFormat="1" ht="15.75">
      <c r="A379" s="62" t="s">
        <v>360</v>
      </c>
      <c r="B379" s="117">
        <v>42786</v>
      </c>
      <c r="C379" s="6" t="s">
        <v>151</v>
      </c>
      <c r="D379" s="62" t="s">
        <v>152</v>
      </c>
      <c r="E379" s="62" t="s">
        <v>18</v>
      </c>
      <c r="F379" s="62" t="s">
        <v>19</v>
      </c>
      <c r="G379" s="24"/>
      <c r="H379" s="29">
        <v>5000</v>
      </c>
      <c r="I379" s="10">
        <f t="shared" si="5"/>
        <v>709372</v>
      </c>
      <c r="J379" s="62" t="s">
        <v>84</v>
      </c>
      <c r="K379" s="28" t="s">
        <v>663</v>
      </c>
      <c r="L379" s="62" t="s">
        <v>282</v>
      </c>
      <c r="M379" s="32" t="s">
        <v>15</v>
      </c>
    </row>
    <row r="380" spans="1:13" s="106" customFormat="1" ht="15.75">
      <c r="A380" s="62" t="s">
        <v>360</v>
      </c>
      <c r="B380" s="117">
        <v>42786</v>
      </c>
      <c r="C380" s="6" t="s">
        <v>80</v>
      </c>
      <c r="D380" s="62" t="s">
        <v>153</v>
      </c>
      <c r="E380" s="62" t="s">
        <v>11</v>
      </c>
      <c r="F380" s="62" t="s">
        <v>19</v>
      </c>
      <c r="G380" s="24"/>
      <c r="H380" s="29">
        <v>400</v>
      </c>
      <c r="I380" s="10">
        <f t="shared" si="5"/>
        <v>708972</v>
      </c>
      <c r="J380" s="62" t="s">
        <v>84</v>
      </c>
      <c r="K380" s="28" t="s">
        <v>663</v>
      </c>
      <c r="L380" s="62" t="s">
        <v>85</v>
      </c>
      <c r="M380" s="32" t="s">
        <v>15</v>
      </c>
    </row>
    <row r="381" spans="1:13" s="106" customFormat="1" ht="15.75">
      <c r="A381" s="62" t="s">
        <v>360</v>
      </c>
      <c r="B381" s="117">
        <v>42786</v>
      </c>
      <c r="C381" s="62" t="s">
        <v>80</v>
      </c>
      <c r="D381" s="62" t="s">
        <v>597</v>
      </c>
      <c r="E381" s="62" t="s">
        <v>11</v>
      </c>
      <c r="F381" s="62" t="s">
        <v>12</v>
      </c>
      <c r="G381" s="107"/>
      <c r="H381" s="29">
        <v>1500</v>
      </c>
      <c r="I381" s="10">
        <f t="shared" si="5"/>
        <v>707472</v>
      </c>
      <c r="J381" s="62" t="s">
        <v>13</v>
      </c>
      <c r="K381" s="28" t="s">
        <v>663</v>
      </c>
      <c r="L381" s="62" t="s">
        <v>14</v>
      </c>
      <c r="M381" s="32" t="s">
        <v>15</v>
      </c>
    </row>
    <row r="382" spans="1:13" s="106" customFormat="1" ht="15.75">
      <c r="A382" s="62" t="s">
        <v>360</v>
      </c>
      <c r="B382" s="117">
        <v>42786</v>
      </c>
      <c r="C382" s="62" t="s">
        <v>154</v>
      </c>
      <c r="D382" s="62" t="s">
        <v>598</v>
      </c>
      <c r="E382" s="62" t="s">
        <v>11</v>
      </c>
      <c r="F382" s="62" t="s">
        <v>12</v>
      </c>
      <c r="G382" s="107"/>
      <c r="H382" s="29">
        <v>5000</v>
      </c>
      <c r="I382" s="10">
        <f t="shared" si="5"/>
        <v>702472</v>
      </c>
      <c r="J382" s="62" t="s">
        <v>13</v>
      </c>
      <c r="K382" s="28" t="s">
        <v>663</v>
      </c>
      <c r="L382" s="62" t="s">
        <v>600</v>
      </c>
      <c r="M382" s="32" t="s">
        <v>15</v>
      </c>
    </row>
    <row r="383" spans="1:13" s="9" customFormat="1" ht="15.75">
      <c r="A383" s="62" t="s">
        <v>360</v>
      </c>
      <c r="B383" s="117">
        <v>42786</v>
      </c>
      <c r="C383" s="62" t="s">
        <v>155</v>
      </c>
      <c r="D383" s="62" t="s">
        <v>599</v>
      </c>
      <c r="E383" s="62" t="s">
        <v>196</v>
      </c>
      <c r="F383" s="62" t="s">
        <v>12</v>
      </c>
      <c r="G383" s="107"/>
      <c r="H383" s="29">
        <v>10000</v>
      </c>
      <c r="I383" s="10">
        <f t="shared" si="5"/>
        <v>692472</v>
      </c>
      <c r="J383" s="62" t="s">
        <v>13</v>
      </c>
      <c r="K383" s="28" t="s">
        <v>663</v>
      </c>
      <c r="L383" s="62" t="s">
        <v>601</v>
      </c>
      <c r="M383" s="32" t="s">
        <v>15</v>
      </c>
    </row>
    <row r="384" spans="1:13" s="9" customFormat="1" ht="15.75">
      <c r="A384" s="62" t="s">
        <v>360</v>
      </c>
      <c r="B384" s="117">
        <v>42786</v>
      </c>
      <c r="C384" s="62" t="s">
        <v>156</v>
      </c>
      <c r="D384" s="62" t="s">
        <v>477</v>
      </c>
      <c r="E384" s="62" t="s">
        <v>196</v>
      </c>
      <c r="F384" s="62" t="s">
        <v>12</v>
      </c>
      <c r="G384" s="107"/>
      <c r="H384" s="29">
        <v>3000</v>
      </c>
      <c r="I384" s="10">
        <f t="shared" si="5"/>
        <v>689472</v>
      </c>
      <c r="J384" s="62" t="s">
        <v>13</v>
      </c>
      <c r="K384" s="28" t="s">
        <v>663</v>
      </c>
      <c r="L384" s="62" t="s">
        <v>14</v>
      </c>
      <c r="M384" s="32" t="s">
        <v>15</v>
      </c>
    </row>
    <row r="385" spans="1:13" s="9" customFormat="1" ht="15.75">
      <c r="A385" s="62" t="s">
        <v>360</v>
      </c>
      <c r="B385" s="117">
        <v>42786</v>
      </c>
      <c r="C385" s="62" t="s">
        <v>158</v>
      </c>
      <c r="D385" s="62" t="s">
        <v>602</v>
      </c>
      <c r="E385" s="62" t="s">
        <v>31</v>
      </c>
      <c r="F385" s="62" t="s">
        <v>12</v>
      </c>
      <c r="G385" s="107"/>
      <c r="H385" s="29">
        <v>1000</v>
      </c>
      <c r="I385" s="10">
        <f t="shared" si="5"/>
        <v>688472</v>
      </c>
      <c r="J385" s="62" t="s">
        <v>13</v>
      </c>
      <c r="K385" s="28" t="s">
        <v>663</v>
      </c>
      <c r="L385" s="62" t="s">
        <v>14</v>
      </c>
      <c r="M385" s="32" t="s">
        <v>15</v>
      </c>
    </row>
    <row r="386" spans="1:13" s="9" customFormat="1" ht="15.75">
      <c r="A386" s="62" t="s">
        <v>360</v>
      </c>
      <c r="B386" s="117">
        <v>42786</v>
      </c>
      <c r="C386" s="62" t="s">
        <v>80</v>
      </c>
      <c r="D386" s="62" t="s">
        <v>603</v>
      </c>
      <c r="E386" s="62" t="s">
        <v>11</v>
      </c>
      <c r="F386" s="62" t="s">
        <v>12</v>
      </c>
      <c r="G386" s="107"/>
      <c r="H386" s="29">
        <v>4000</v>
      </c>
      <c r="I386" s="10">
        <f t="shared" si="5"/>
        <v>684472</v>
      </c>
      <c r="J386" s="62" t="s">
        <v>13</v>
      </c>
      <c r="K386" s="28" t="s">
        <v>663</v>
      </c>
      <c r="L386" s="62" t="s">
        <v>14</v>
      </c>
      <c r="M386" s="32" t="s">
        <v>15</v>
      </c>
    </row>
    <row r="387" spans="1:13" s="9" customFormat="1" ht="15.75">
      <c r="A387" s="62" t="s">
        <v>360</v>
      </c>
      <c r="B387" s="117">
        <v>42786</v>
      </c>
      <c r="C387" s="62" t="s">
        <v>50</v>
      </c>
      <c r="D387" s="62" t="s">
        <v>604</v>
      </c>
      <c r="E387" s="62" t="s">
        <v>50</v>
      </c>
      <c r="F387" s="62" t="s">
        <v>12</v>
      </c>
      <c r="G387" s="107"/>
      <c r="H387" s="29">
        <v>2000</v>
      </c>
      <c r="I387" s="10">
        <f t="shared" si="5"/>
        <v>682472</v>
      </c>
      <c r="J387" s="62" t="s">
        <v>13</v>
      </c>
      <c r="K387" s="28" t="s">
        <v>663</v>
      </c>
      <c r="L387" s="62" t="s">
        <v>14</v>
      </c>
      <c r="M387" s="32" t="s">
        <v>15</v>
      </c>
    </row>
    <row r="388" spans="1:13" s="9" customFormat="1" ht="15.75">
      <c r="A388" s="62" t="s">
        <v>360</v>
      </c>
      <c r="B388" s="117">
        <v>42786</v>
      </c>
      <c r="C388" s="6" t="s">
        <v>50</v>
      </c>
      <c r="D388" s="62" t="s">
        <v>267</v>
      </c>
      <c r="E388" s="62" t="s">
        <v>50</v>
      </c>
      <c r="F388" s="62" t="s">
        <v>19</v>
      </c>
      <c r="G388" s="24"/>
      <c r="H388" s="29">
        <v>17500</v>
      </c>
      <c r="I388" s="10">
        <f t="shared" ref="I388:I451" si="6">I387+G388-H388</f>
        <v>664972</v>
      </c>
      <c r="J388" s="62" t="s">
        <v>74</v>
      </c>
      <c r="K388" s="28" t="s">
        <v>663</v>
      </c>
      <c r="L388" s="62" t="s">
        <v>268</v>
      </c>
      <c r="M388" s="32" t="s">
        <v>15</v>
      </c>
    </row>
    <row r="389" spans="1:13" s="9" customFormat="1" ht="15.75">
      <c r="A389" s="62" t="s">
        <v>360</v>
      </c>
      <c r="B389" s="117">
        <v>42786</v>
      </c>
      <c r="C389" s="6" t="s">
        <v>80</v>
      </c>
      <c r="D389" s="62" t="s">
        <v>159</v>
      </c>
      <c r="E389" s="62" t="s">
        <v>11</v>
      </c>
      <c r="F389" s="62" t="s">
        <v>19</v>
      </c>
      <c r="G389" s="24"/>
      <c r="H389" s="29">
        <v>300</v>
      </c>
      <c r="I389" s="10">
        <f t="shared" si="6"/>
        <v>664672</v>
      </c>
      <c r="J389" s="62" t="s">
        <v>74</v>
      </c>
      <c r="K389" s="28" t="s">
        <v>663</v>
      </c>
      <c r="L389" s="62" t="s">
        <v>75</v>
      </c>
      <c r="M389" s="32" t="s">
        <v>15</v>
      </c>
    </row>
    <row r="390" spans="1:13" s="9" customFormat="1" ht="15.75">
      <c r="A390" s="62" t="s">
        <v>360</v>
      </c>
      <c r="B390" s="117">
        <v>42786</v>
      </c>
      <c r="C390" s="6" t="s">
        <v>80</v>
      </c>
      <c r="D390" s="62" t="s">
        <v>163</v>
      </c>
      <c r="E390" s="62" t="s">
        <v>11</v>
      </c>
      <c r="F390" s="62" t="s">
        <v>19</v>
      </c>
      <c r="G390" s="24"/>
      <c r="H390" s="29">
        <v>800</v>
      </c>
      <c r="I390" s="10">
        <f t="shared" si="6"/>
        <v>663872</v>
      </c>
      <c r="J390" s="62" t="s">
        <v>74</v>
      </c>
      <c r="K390" s="28" t="s">
        <v>663</v>
      </c>
      <c r="L390" s="62" t="s">
        <v>75</v>
      </c>
      <c r="M390" s="32" t="s">
        <v>15</v>
      </c>
    </row>
    <row r="391" spans="1:13" s="9" customFormat="1" ht="15.75">
      <c r="A391" s="62" t="s">
        <v>360</v>
      </c>
      <c r="B391" s="117">
        <v>42786</v>
      </c>
      <c r="C391" s="6" t="s">
        <v>160</v>
      </c>
      <c r="D391" s="62" t="s">
        <v>161</v>
      </c>
      <c r="E391" s="62" t="s">
        <v>31</v>
      </c>
      <c r="F391" s="62" t="s">
        <v>72</v>
      </c>
      <c r="G391" s="24"/>
      <c r="H391" s="29">
        <v>4000</v>
      </c>
      <c r="I391" s="10">
        <f t="shared" si="6"/>
        <v>659872</v>
      </c>
      <c r="J391" s="62" t="s">
        <v>73</v>
      </c>
      <c r="K391" s="28" t="s">
        <v>663</v>
      </c>
      <c r="L391" s="62" t="s">
        <v>236</v>
      </c>
      <c r="M391" s="108" t="s">
        <v>15</v>
      </c>
    </row>
    <row r="392" spans="1:13" s="9" customFormat="1" ht="15.75">
      <c r="A392" s="62" t="s">
        <v>360</v>
      </c>
      <c r="B392" s="117">
        <v>42786</v>
      </c>
      <c r="C392" s="6" t="s">
        <v>80</v>
      </c>
      <c r="D392" s="62" t="s">
        <v>162</v>
      </c>
      <c r="E392" s="62" t="s">
        <v>11</v>
      </c>
      <c r="F392" s="62" t="s">
        <v>72</v>
      </c>
      <c r="G392" s="24"/>
      <c r="H392" s="29">
        <v>1000</v>
      </c>
      <c r="I392" s="10">
        <f t="shared" si="6"/>
        <v>658872</v>
      </c>
      <c r="J392" s="62" t="s">
        <v>73</v>
      </c>
      <c r="K392" s="28" t="s">
        <v>663</v>
      </c>
      <c r="L392" s="62" t="s">
        <v>234</v>
      </c>
      <c r="M392" s="108" t="s">
        <v>15</v>
      </c>
    </row>
    <row r="393" spans="1:13" s="9" customFormat="1" ht="15.75">
      <c r="A393" s="62" t="s">
        <v>360</v>
      </c>
      <c r="B393" s="117">
        <v>42786</v>
      </c>
      <c r="C393" s="6" t="s">
        <v>80</v>
      </c>
      <c r="D393" s="62" t="s">
        <v>108</v>
      </c>
      <c r="E393" s="62" t="s">
        <v>11</v>
      </c>
      <c r="F393" s="62" t="s">
        <v>72</v>
      </c>
      <c r="G393" s="24"/>
      <c r="H393" s="29">
        <v>1000</v>
      </c>
      <c r="I393" s="10">
        <f t="shared" si="6"/>
        <v>657872</v>
      </c>
      <c r="J393" s="62" t="s">
        <v>194</v>
      </c>
      <c r="K393" s="28" t="s">
        <v>663</v>
      </c>
      <c r="L393" s="62" t="s">
        <v>274</v>
      </c>
      <c r="M393" s="32" t="s">
        <v>15</v>
      </c>
    </row>
    <row r="394" spans="1:13" s="9" customFormat="1" ht="15.75">
      <c r="A394" s="62" t="s">
        <v>360</v>
      </c>
      <c r="B394" s="117">
        <v>42786</v>
      </c>
      <c r="C394" s="6" t="s">
        <v>80</v>
      </c>
      <c r="D394" s="62" t="s">
        <v>108</v>
      </c>
      <c r="E394" s="62" t="s">
        <v>11</v>
      </c>
      <c r="F394" s="62" t="s">
        <v>72</v>
      </c>
      <c r="G394" s="24"/>
      <c r="H394" s="29">
        <v>1000</v>
      </c>
      <c r="I394" s="10">
        <f t="shared" si="6"/>
        <v>656872</v>
      </c>
      <c r="J394" s="62" t="s">
        <v>73</v>
      </c>
      <c r="K394" s="28" t="s">
        <v>663</v>
      </c>
      <c r="L394" s="62" t="s">
        <v>198</v>
      </c>
      <c r="M394" s="108" t="s">
        <v>15</v>
      </c>
    </row>
    <row r="395" spans="1:13" s="9" customFormat="1" ht="15.75">
      <c r="A395" s="62" t="s">
        <v>360</v>
      </c>
      <c r="B395" s="117">
        <v>42786</v>
      </c>
      <c r="C395" s="6" t="s">
        <v>80</v>
      </c>
      <c r="D395" s="62" t="s">
        <v>108</v>
      </c>
      <c r="E395" s="62" t="s">
        <v>11</v>
      </c>
      <c r="F395" s="62" t="s">
        <v>72</v>
      </c>
      <c r="G395" s="24"/>
      <c r="H395" s="29">
        <v>1000</v>
      </c>
      <c r="I395" s="10">
        <f t="shared" si="6"/>
        <v>655872</v>
      </c>
      <c r="J395" s="62" t="s">
        <v>93</v>
      </c>
      <c r="K395" s="28" t="s">
        <v>663</v>
      </c>
      <c r="L395" s="62" t="s">
        <v>94</v>
      </c>
      <c r="M395" s="32" t="s">
        <v>15</v>
      </c>
    </row>
    <row r="396" spans="1:13" s="9" customFormat="1" ht="15.75">
      <c r="A396" s="62" t="s">
        <v>360</v>
      </c>
      <c r="B396" s="117">
        <v>42786</v>
      </c>
      <c r="C396" s="6" t="s">
        <v>165</v>
      </c>
      <c r="D396" s="62" t="s">
        <v>166</v>
      </c>
      <c r="E396" s="62" t="s">
        <v>31</v>
      </c>
      <c r="F396" s="62" t="s">
        <v>19</v>
      </c>
      <c r="G396" s="24"/>
      <c r="H396" s="29">
        <v>15000</v>
      </c>
      <c r="I396" s="10">
        <f t="shared" si="6"/>
        <v>640872</v>
      </c>
      <c r="J396" s="62" t="s">
        <v>74</v>
      </c>
      <c r="K396" s="28" t="s">
        <v>663</v>
      </c>
      <c r="L396" s="62" t="s">
        <v>269</v>
      </c>
      <c r="M396" s="32" t="s">
        <v>15</v>
      </c>
    </row>
    <row r="397" spans="1:13" s="106" customFormat="1" ht="15.75">
      <c r="A397" s="62" t="s">
        <v>360</v>
      </c>
      <c r="B397" s="117">
        <v>42786</v>
      </c>
      <c r="C397" s="6" t="s">
        <v>80</v>
      </c>
      <c r="D397" s="62" t="s">
        <v>167</v>
      </c>
      <c r="E397" s="62" t="s">
        <v>11</v>
      </c>
      <c r="F397" s="62" t="s">
        <v>19</v>
      </c>
      <c r="G397" s="24"/>
      <c r="H397" s="29">
        <v>1200</v>
      </c>
      <c r="I397" s="10">
        <f t="shared" si="6"/>
        <v>639672</v>
      </c>
      <c r="J397" s="62" t="s">
        <v>74</v>
      </c>
      <c r="K397" s="28" t="s">
        <v>663</v>
      </c>
      <c r="L397" s="62" t="s">
        <v>75</v>
      </c>
      <c r="M397" s="32" t="s">
        <v>15</v>
      </c>
    </row>
    <row r="398" spans="1:13" s="106" customFormat="1" ht="15.75">
      <c r="A398" s="62" t="s">
        <v>360</v>
      </c>
      <c r="B398" s="117">
        <v>42786</v>
      </c>
      <c r="C398" s="6" t="s">
        <v>80</v>
      </c>
      <c r="D398" s="62" t="s">
        <v>108</v>
      </c>
      <c r="E398" s="62" t="s">
        <v>11</v>
      </c>
      <c r="F398" s="62" t="s">
        <v>12</v>
      </c>
      <c r="G398" s="24"/>
      <c r="H398" s="29">
        <v>1000</v>
      </c>
      <c r="I398" s="10">
        <f t="shared" si="6"/>
        <v>638672</v>
      </c>
      <c r="J398" s="62" t="s">
        <v>192</v>
      </c>
      <c r="K398" s="28" t="s">
        <v>663</v>
      </c>
      <c r="L398" s="62" t="s">
        <v>289</v>
      </c>
      <c r="M398" s="32" t="s">
        <v>15</v>
      </c>
    </row>
    <row r="399" spans="1:13" s="106" customFormat="1" ht="15.75">
      <c r="A399" s="62" t="s">
        <v>360</v>
      </c>
      <c r="B399" s="117">
        <v>42786</v>
      </c>
      <c r="C399" s="62" t="s">
        <v>596</v>
      </c>
      <c r="D399" s="62" t="s">
        <v>605</v>
      </c>
      <c r="E399" s="62" t="s">
        <v>44</v>
      </c>
      <c r="F399" s="62" t="s">
        <v>12</v>
      </c>
      <c r="G399" s="107"/>
      <c r="H399" s="29">
        <v>1500</v>
      </c>
      <c r="I399" s="10">
        <f t="shared" si="6"/>
        <v>637172</v>
      </c>
      <c r="J399" s="62" t="s">
        <v>13</v>
      </c>
      <c r="K399" s="28" t="s">
        <v>663</v>
      </c>
      <c r="L399" s="62" t="s">
        <v>14</v>
      </c>
      <c r="M399" s="32" t="s">
        <v>15</v>
      </c>
    </row>
    <row r="400" spans="1:13" s="106" customFormat="1" ht="15.75">
      <c r="A400" s="62" t="s">
        <v>360</v>
      </c>
      <c r="B400" s="117">
        <v>42786</v>
      </c>
      <c r="C400" s="6" t="s">
        <v>80</v>
      </c>
      <c r="D400" s="62" t="s">
        <v>398</v>
      </c>
      <c r="E400" s="62" t="s">
        <v>11</v>
      </c>
      <c r="F400" s="62" t="s">
        <v>22</v>
      </c>
      <c r="G400" s="24"/>
      <c r="H400" s="29">
        <v>600</v>
      </c>
      <c r="I400" s="10">
        <f t="shared" si="6"/>
        <v>636572</v>
      </c>
      <c r="J400" s="62" t="s">
        <v>95</v>
      </c>
      <c r="K400" s="28" t="s">
        <v>663</v>
      </c>
      <c r="L400" s="62" t="s">
        <v>306</v>
      </c>
      <c r="M400" s="32" t="s">
        <v>15</v>
      </c>
    </row>
    <row r="401" spans="1:13" s="106" customFormat="1" ht="15.75">
      <c r="A401" s="62" t="s">
        <v>360</v>
      </c>
      <c r="B401" s="117">
        <v>42786</v>
      </c>
      <c r="C401" s="6" t="s">
        <v>156</v>
      </c>
      <c r="D401" s="62" t="s">
        <v>164</v>
      </c>
      <c r="E401" s="62" t="s">
        <v>196</v>
      </c>
      <c r="F401" s="62" t="s">
        <v>22</v>
      </c>
      <c r="G401" s="24"/>
      <c r="H401" s="29">
        <v>3000</v>
      </c>
      <c r="I401" s="10">
        <f t="shared" si="6"/>
        <v>633572</v>
      </c>
      <c r="J401" s="62" t="s">
        <v>95</v>
      </c>
      <c r="K401" s="28" t="s">
        <v>663</v>
      </c>
      <c r="L401" s="62" t="s">
        <v>306</v>
      </c>
      <c r="M401" s="32" t="s">
        <v>15</v>
      </c>
    </row>
    <row r="402" spans="1:13" s="106" customFormat="1" ht="15.75">
      <c r="A402" s="62" t="s">
        <v>360</v>
      </c>
      <c r="B402" s="117">
        <v>42787</v>
      </c>
      <c r="C402" s="62" t="s">
        <v>155</v>
      </c>
      <c r="D402" s="62" t="s">
        <v>599</v>
      </c>
      <c r="E402" s="62" t="s">
        <v>196</v>
      </c>
      <c r="F402" s="62" t="s">
        <v>12</v>
      </c>
      <c r="G402" s="107"/>
      <c r="H402" s="29">
        <v>10000</v>
      </c>
      <c r="I402" s="10">
        <f t="shared" si="6"/>
        <v>623572</v>
      </c>
      <c r="J402" s="62" t="s">
        <v>13</v>
      </c>
      <c r="K402" s="28" t="s">
        <v>663</v>
      </c>
      <c r="L402" s="62" t="s">
        <v>601</v>
      </c>
      <c r="M402" s="32" t="s">
        <v>15</v>
      </c>
    </row>
    <row r="403" spans="1:13" s="9" customFormat="1" ht="15.75">
      <c r="A403" s="62" t="s">
        <v>360</v>
      </c>
      <c r="B403" s="117">
        <v>42787</v>
      </c>
      <c r="C403" s="62" t="s">
        <v>80</v>
      </c>
      <c r="D403" s="62" t="s">
        <v>606</v>
      </c>
      <c r="E403" s="62" t="s">
        <v>11</v>
      </c>
      <c r="F403" s="62" t="s">
        <v>12</v>
      </c>
      <c r="G403" s="107"/>
      <c r="H403" s="29">
        <v>6000</v>
      </c>
      <c r="I403" s="10">
        <f t="shared" si="6"/>
        <v>617572</v>
      </c>
      <c r="J403" s="62" t="s">
        <v>13</v>
      </c>
      <c r="K403" s="28" t="s">
        <v>663</v>
      </c>
      <c r="L403" s="62" t="s">
        <v>14</v>
      </c>
      <c r="M403" s="32" t="s">
        <v>15</v>
      </c>
    </row>
    <row r="404" spans="1:13" s="9" customFormat="1" ht="15.75">
      <c r="A404" s="62" t="s">
        <v>360</v>
      </c>
      <c r="B404" s="117">
        <v>42787</v>
      </c>
      <c r="C404" s="62" t="s">
        <v>50</v>
      </c>
      <c r="D404" s="62" t="s">
        <v>477</v>
      </c>
      <c r="E404" s="62" t="s">
        <v>50</v>
      </c>
      <c r="F404" s="62" t="s">
        <v>12</v>
      </c>
      <c r="G404" s="107"/>
      <c r="H404" s="29">
        <v>2000</v>
      </c>
      <c r="I404" s="10">
        <f t="shared" si="6"/>
        <v>615572</v>
      </c>
      <c r="J404" s="62" t="s">
        <v>13</v>
      </c>
      <c r="K404" s="28" t="s">
        <v>663</v>
      </c>
      <c r="L404" s="62" t="s">
        <v>14</v>
      </c>
      <c r="M404" s="32" t="s">
        <v>15</v>
      </c>
    </row>
    <row r="405" spans="1:13" s="9" customFormat="1" ht="15.75">
      <c r="A405" s="62" t="s">
        <v>360</v>
      </c>
      <c r="B405" s="117">
        <v>42787</v>
      </c>
      <c r="C405" s="62" t="s">
        <v>609</v>
      </c>
      <c r="D405" s="62" t="s">
        <v>610</v>
      </c>
      <c r="E405" s="62" t="s">
        <v>197</v>
      </c>
      <c r="F405" s="62" t="s">
        <v>12</v>
      </c>
      <c r="G405" s="107"/>
      <c r="H405" s="29">
        <v>3000</v>
      </c>
      <c r="I405" s="10">
        <f t="shared" si="6"/>
        <v>612572</v>
      </c>
      <c r="J405" s="62" t="s">
        <v>13</v>
      </c>
      <c r="K405" s="28" t="s">
        <v>663</v>
      </c>
      <c r="L405" s="62" t="s">
        <v>14</v>
      </c>
      <c r="M405" s="32" t="s">
        <v>15</v>
      </c>
    </row>
    <row r="406" spans="1:13" s="9" customFormat="1" ht="15.75">
      <c r="A406" s="62" t="s">
        <v>360</v>
      </c>
      <c r="B406" s="117">
        <v>42787</v>
      </c>
      <c r="C406" s="62" t="s">
        <v>156</v>
      </c>
      <c r="D406" s="62" t="s">
        <v>477</v>
      </c>
      <c r="E406" s="62" t="s">
        <v>196</v>
      </c>
      <c r="F406" s="62" t="s">
        <v>12</v>
      </c>
      <c r="G406" s="107"/>
      <c r="H406" s="29">
        <v>3000</v>
      </c>
      <c r="I406" s="10">
        <f t="shared" si="6"/>
        <v>609572</v>
      </c>
      <c r="J406" s="62" t="s">
        <v>13</v>
      </c>
      <c r="K406" s="28" t="s">
        <v>663</v>
      </c>
      <c r="L406" s="62" t="s">
        <v>14</v>
      </c>
      <c r="M406" s="32" t="s">
        <v>15</v>
      </c>
    </row>
    <row r="407" spans="1:13" s="9" customFormat="1" ht="15.75">
      <c r="A407" s="62" t="s">
        <v>360</v>
      </c>
      <c r="B407" s="117">
        <v>42787</v>
      </c>
      <c r="C407" s="6" t="s">
        <v>80</v>
      </c>
      <c r="D407" s="62" t="s">
        <v>108</v>
      </c>
      <c r="E407" s="62" t="s">
        <v>11</v>
      </c>
      <c r="F407" s="62" t="s">
        <v>72</v>
      </c>
      <c r="G407" s="24"/>
      <c r="H407" s="29">
        <v>1000</v>
      </c>
      <c r="I407" s="10">
        <f t="shared" si="6"/>
        <v>608572</v>
      </c>
      <c r="J407" s="62" t="s">
        <v>194</v>
      </c>
      <c r="K407" s="28" t="s">
        <v>663</v>
      </c>
      <c r="L407" s="62" t="s">
        <v>274</v>
      </c>
      <c r="M407" s="32" t="s">
        <v>15</v>
      </c>
    </row>
    <row r="408" spans="1:13" s="9" customFormat="1" ht="15.75">
      <c r="A408" s="62" t="s">
        <v>360</v>
      </c>
      <c r="B408" s="117">
        <v>42787</v>
      </c>
      <c r="C408" s="6" t="s">
        <v>80</v>
      </c>
      <c r="D408" s="62" t="s">
        <v>108</v>
      </c>
      <c r="E408" s="62" t="s">
        <v>11</v>
      </c>
      <c r="F408" s="62" t="s">
        <v>72</v>
      </c>
      <c r="G408" s="24"/>
      <c r="H408" s="29">
        <v>1000</v>
      </c>
      <c r="I408" s="10">
        <f t="shared" si="6"/>
        <v>607572</v>
      </c>
      <c r="J408" s="62" t="s">
        <v>73</v>
      </c>
      <c r="K408" s="28" t="s">
        <v>663</v>
      </c>
      <c r="L408" s="62" t="s">
        <v>198</v>
      </c>
      <c r="M408" s="108" t="s">
        <v>15</v>
      </c>
    </row>
    <row r="409" spans="1:13" s="9" customFormat="1" ht="15.75">
      <c r="A409" s="62" t="s">
        <v>360</v>
      </c>
      <c r="B409" s="117">
        <v>42787</v>
      </c>
      <c r="C409" s="6" t="s">
        <v>80</v>
      </c>
      <c r="D409" s="62" t="s">
        <v>108</v>
      </c>
      <c r="E409" s="62" t="s">
        <v>11</v>
      </c>
      <c r="F409" s="62" t="s">
        <v>72</v>
      </c>
      <c r="G409" s="24"/>
      <c r="H409" s="29">
        <v>1000</v>
      </c>
      <c r="I409" s="10">
        <f t="shared" si="6"/>
        <v>606572</v>
      </c>
      <c r="J409" s="62" t="s">
        <v>93</v>
      </c>
      <c r="K409" s="28" t="s">
        <v>663</v>
      </c>
      <c r="L409" s="62" t="s">
        <v>94</v>
      </c>
      <c r="M409" s="32" t="s">
        <v>15</v>
      </c>
    </row>
    <row r="410" spans="1:13" s="9" customFormat="1" ht="15.75">
      <c r="A410" s="62" t="s">
        <v>360</v>
      </c>
      <c r="B410" s="117">
        <v>42787</v>
      </c>
      <c r="C410" s="6" t="s">
        <v>80</v>
      </c>
      <c r="D410" s="62" t="s">
        <v>108</v>
      </c>
      <c r="E410" s="62" t="s">
        <v>11</v>
      </c>
      <c r="F410" s="62" t="s">
        <v>12</v>
      </c>
      <c r="G410" s="24"/>
      <c r="H410" s="29">
        <v>1000</v>
      </c>
      <c r="I410" s="10">
        <f t="shared" si="6"/>
        <v>605572</v>
      </c>
      <c r="J410" s="62" t="s">
        <v>192</v>
      </c>
      <c r="K410" s="28" t="s">
        <v>663</v>
      </c>
      <c r="L410" s="62" t="s">
        <v>289</v>
      </c>
      <c r="M410" s="32" t="s">
        <v>15</v>
      </c>
    </row>
    <row r="411" spans="1:13" s="9" customFormat="1" ht="15.75">
      <c r="A411" s="62" t="s">
        <v>360</v>
      </c>
      <c r="B411" s="117">
        <v>42787</v>
      </c>
      <c r="C411" s="6" t="s">
        <v>80</v>
      </c>
      <c r="D411" s="62" t="s">
        <v>447</v>
      </c>
      <c r="E411" s="62" t="s">
        <v>11</v>
      </c>
      <c r="F411" s="62" t="s">
        <v>12</v>
      </c>
      <c r="G411" s="24"/>
      <c r="H411" s="29">
        <v>500</v>
      </c>
      <c r="I411" s="10">
        <f t="shared" si="6"/>
        <v>605072</v>
      </c>
      <c r="J411" s="62" t="s">
        <v>82</v>
      </c>
      <c r="K411" s="28" t="s">
        <v>663</v>
      </c>
      <c r="L411" s="62" t="s">
        <v>83</v>
      </c>
      <c r="M411" s="32" t="s">
        <v>15</v>
      </c>
    </row>
    <row r="412" spans="1:13" s="9" customFormat="1" ht="15.75">
      <c r="A412" s="62" t="s">
        <v>360</v>
      </c>
      <c r="B412" s="117">
        <v>42787</v>
      </c>
      <c r="C412" s="6" t="s">
        <v>154</v>
      </c>
      <c r="D412" s="62" t="s">
        <v>448</v>
      </c>
      <c r="E412" s="62" t="s">
        <v>11</v>
      </c>
      <c r="F412" s="62" t="s">
        <v>12</v>
      </c>
      <c r="G412" s="24"/>
      <c r="H412" s="29">
        <v>2600</v>
      </c>
      <c r="I412" s="10">
        <f t="shared" si="6"/>
        <v>602472</v>
      </c>
      <c r="J412" s="62" t="s">
        <v>82</v>
      </c>
      <c r="K412" s="28" t="s">
        <v>663</v>
      </c>
      <c r="L412" s="62" t="s">
        <v>83</v>
      </c>
      <c r="M412" s="32" t="s">
        <v>15</v>
      </c>
    </row>
    <row r="413" spans="1:13" s="9" customFormat="1" ht="15.75">
      <c r="A413" s="62" t="s">
        <v>360</v>
      </c>
      <c r="B413" s="117">
        <v>42787</v>
      </c>
      <c r="C413" s="6" t="s">
        <v>154</v>
      </c>
      <c r="D413" s="62" t="s">
        <v>449</v>
      </c>
      <c r="E413" s="62" t="s">
        <v>11</v>
      </c>
      <c r="F413" s="62" t="s">
        <v>12</v>
      </c>
      <c r="G413" s="24"/>
      <c r="H413" s="29">
        <v>1500</v>
      </c>
      <c r="I413" s="10">
        <f t="shared" si="6"/>
        <v>600972</v>
      </c>
      <c r="J413" s="62" t="s">
        <v>82</v>
      </c>
      <c r="K413" s="28" t="s">
        <v>663</v>
      </c>
      <c r="L413" s="62" t="s">
        <v>83</v>
      </c>
      <c r="M413" s="32" t="s">
        <v>15</v>
      </c>
    </row>
    <row r="414" spans="1:13" s="9" customFormat="1" ht="15.75">
      <c r="A414" s="62" t="s">
        <v>360</v>
      </c>
      <c r="B414" s="117">
        <v>42787</v>
      </c>
      <c r="C414" s="6" t="s">
        <v>80</v>
      </c>
      <c r="D414" s="62" t="s">
        <v>451</v>
      </c>
      <c r="E414" s="62" t="s">
        <v>11</v>
      </c>
      <c r="F414" s="62" t="s">
        <v>12</v>
      </c>
      <c r="G414" s="24"/>
      <c r="H414" s="29">
        <v>3500</v>
      </c>
      <c r="I414" s="10">
        <f t="shared" si="6"/>
        <v>597472</v>
      </c>
      <c r="J414" s="62" t="s">
        <v>82</v>
      </c>
      <c r="K414" s="28" t="s">
        <v>663</v>
      </c>
      <c r="L414" s="62" t="s">
        <v>83</v>
      </c>
      <c r="M414" s="32" t="s">
        <v>15</v>
      </c>
    </row>
    <row r="415" spans="1:13" s="9" customFormat="1" ht="15.75">
      <c r="A415" s="62" t="s">
        <v>360</v>
      </c>
      <c r="B415" s="117">
        <v>42787</v>
      </c>
      <c r="C415" s="6" t="s">
        <v>156</v>
      </c>
      <c r="D415" s="62" t="s">
        <v>450</v>
      </c>
      <c r="E415" s="62" t="s">
        <v>196</v>
      </c>
      <c r="F415" s="62" t="s">
        <v>12</v>
      </c>
      <c r="G415" s="24"/>
      <c r="H415" s="29">
        <v>3000</v>
      </c>
      <c r="I415" s="10">
        <f t="shared" si="6"/>
        <v>594472</v>
      </c>
      <c r="J415" s="62" t="s">
        <v>82</v>
      </c>
      <c r="K415" s="28" t="s">
        <v>663</v>
      </c>
      <c r="L415" s="62" t="s">
        <v>83</v>
      </c>
      <c r="M415" s="32" t="s">
        <v>15</v>
      </c>
    </row>
    <row r="416" spans="1:13" s="9" customFormat="1" ht="15.75">
      <c r="A416" s="62" t="s">
        <v>360</v>
      </c>
      <c r="B416" s="117">
        <v>42787</v>
      </c>
      <c r="C416" s="30" t="s">
        <v>17</v>
      </c>
      <c r="D416" s="62" t="s">
        <v>450</v>
      </c>
      <c r="E416" s="62" t="s">
        <v>197</v>
      </c>
      <c r="F416" s="62" t="s">
        <v>12</v>
      </c>
      <c r="G416" s="24"/>
      <c r="H416" s="29">
        <v>2000</v>
      </c>
      <c r="I416" s="10">
        <f t="shared" si="6"/>
        <v>592472</v>
      </c>
      <c r="J416" s="62" t="s">
        <v>82</v>
      </c>
      <c r="K416" s="28" t="s">
        <v>663</v>
      </c>
      <c r="L416" s="62" t="s">
        <v>83</v>
      </c>
      <c r="M416" s="32" t="s">
        <v>15</v>
      </c>
    </row>
    <row r="417" spans="1:13" s="9" customFormat="1" ht="15.75">
      <c r="A417" s="62" t="s">
        <v>360</v>
      </c>
      <c r="B417" s="117">
        <v>42787</v>
      </c>
      <c r="C417" s="6" t="s">
        <v>80</v>
      </c>
      <c r="D417" s="62" t="s">
        <v>452</v>
      </c>
      <c r="E417" s="62" t="s">
        <v>11</v>
      </c>
      <c r="F417" s="62" t="s">
        <v>12</v>
      </c>
      <c r="G417" s="24"/>
      <c r="H417" s="29">
        <v>3500</v>
      </c>
      <c r="I417" s="10">
        <f t="shared" si="6"/>
        <v>588972</v>
      </c>
      <c r="J417" s="62" t="s">
        <v>82</v>
      </c>
      <c r="K417" s="28" t="s">
        <v>663</v>
      </c>
      <c r="L417" s="62" t="s">
        <v>83</v>
      </c>
      <c r="M417" s="32" t="s">
        <v>15</v>
      </c>
    </row>
    <row r="418" spans="1:13" s="9" customFormat="1" ht="15.75">
      <c r="A418" s="62" t="s">
        <v>360</v>
      </c>
      <c r="B418" s="117">
        <v>42787</v>
      </c>
      <c r="C418" s="6" t="s">
        <v>154</v>
      </c>
      <c r="D418" s="62" t="s">
        <v>453</v>
      </c>
      <c r="E418" s="62" t="s">
        <v>11</v>
      </c>
      <c r="F418" s="62" t="s">
        <v>12</v>
      </c>
      <c r="G418" s="24"/>
      <c r="H418" s="29">
        <v>1500</v>
      </c>
      <c r="I418" s="10">
        <f t="shared" si="6"/>
        <v>587472</v>
      </c>
      <c r="J418" s="62" t="s">
        <v>82</v>
      </c>
      <c r="K418" s="28" t="s">
        <v>663</v>
      </c>
      <c r="L418" s="62" t="s">
        <v>83</v>
      </c>
      <c r="M418" s="32" t="s">
        <v>15</v>
      </c>
    </row>
    <row r="419" spans="1:13" s="9" customFormat="1" ht="15.75">
      <c r="A419" s="62" t="s">
        <v>360</v>
      </c>
      <c r="B419" s="117">
        <v>42787</v>
      </c>
      <c r="C419" s="6" t="s">
        <v>154</v>
      </c>
      <c r="D419" s="62" t="s">
        <v>454</v>
      </c>
      <c r="E419" s="62" t="s">
        <v>11</v>
      </c>
      <c r="F419" s="62" t="s">
        <v>12</v>
      </c>
      <c r="G419" s="24"/>
      <c r="H419" s="29">
        <v>2600</v>
      </c>
      <c r="I419" s="10">
        <f t="shared" si="6"/>
        <v>584872</v>
      </c>
      <c r="J419" s="62" t="s">
        <v>82</v>
      </c>
      <c r="K419" s="28" t="s">
        <v>663</v>
      </c>
      <c r="L419" s="62" t="s">
        <v>83</v>
      </c>
      <c r="M419" s="32" t="s">
        <v>15</v>
      </c>
    </row>
    <row r="420" spans="1:13" s="9" customFormat="1" ht="15.75">
      <c r="A420" s="62" t="s">
        <v>360</v>
      </c>
      <c r="B420" s="117">
        <v>42787</v>
      </c>
      <c r="C420" s="6" t="s">
        <v>80</v>
      </c>
      <c r="D420" s="62" t="s">
        <v>455</v>
      </c>
      <c r="E420" s="62" t="s">
        <v>11</v>
      </c>
      <c r="F420" s="62" t="s">
        <v>12</v>
      </c>
      <c r="G420" s="24"/>
      <c r="H420" s="29">
        <v>500</v>
      </c>
      <c r="I420" s="10">
        <f t="shared" si="6"/>
        <v>584372</v>
      </c>
      <c r="J420" s="62" t="s">
        <v>82</v>
      </c>
      <c r="K420" s="28" t="s">
        <v>663</v>
      </c>
      <c r="L420" s="62" t="s">
        <v>83</v>
      </c>
      <c r="M420" s="32" t="s">
        <v>15</v>
      </c>
    </row>
    <row r="421" spans="1:13" s="9" customFormat="1" ht="15.75">
      <c r="A421" s="62" t="s">
        <v>360</v>
      </c>
      <c r="B421" s="117">
        <v>42787</v>
      </c>
      <c r="C421" s="6" t="s">
        <v>168</v>
      </c>
      <c r="D421" s="62" t="s">
        <v>169</v>
      </c>
      <c r="E421" s="62" t="s">
        <v>53</v>
      </c>
      <c r="F421" s="62" t="s">
        <v>19</v>
      </c>
      <c r="G421" s="24"/>
      <c r="H421" s="29">
        <v>49000</v>
      </c>
      <c r="I421" s="10">
        <f t="shared" si="6"/>
        <v>535372</v>
      </c>
      <c r="J421" s="62" t="s">
        <v>74</v>
      </c>
      <c r="K421" s="28" t="s">
        <v>663</v>
      </c>
      <c r="L421" s="62" t="s">
        <v>270</v>
      </c>
      <c r="M421" s="32" t="s">
        <v>15</v>
      </c>
    </row>
    <row r="422" spans="1:13" s="9" customFormat="1" ht="15.75">
      <c r="A422" s="62" t="s">
        <v>360</v>
      </c>
      <c r="B422" s="117">
        <v>42787</v>
      </c>
      <c r="C422" s="6" t="s">
        <v>171</v>
      </c>
      <c r="D422" s="62" t="s">
        <v>170</v>
      </c>
      <c r="E422" s="62" t="s">
        <v>18</v>
      </c>
      <c r="F422" s="62" t="s">
        <v>19</v>
      </c>
      <c r="G422" s="24"/>
      <c r="H422" s="29">
        <v>16000</v>
      </c>
      <c r="I422" s="10">
        <f t="shared" si="6"/>
        <v>519372</v>
      </c>
      <c r="J422" s="62" t="s">
        <v>74</v>
      </c>
      <c r="K422" s="28" t="s">
        <v>663</v>
      </c>
      <c r="L422" s="62" t="s">
        <v>271</v>
      </c>
      <c r="M422" s="32" t="s">
        <v>15</v>
      </c>
    </row>
    <row r="423" spans="1:13" s="9" customFormat="1" ht="15.75">
      <c r="A423" s="62" t="s">
        <v>360</v>
      </c>
      <c r="B423" s="117">
        <v>42787</v>
      </c>
      <c r="C423" s="6" t="s">
        <v>80</v>
      </c>
      <c r="D423" s="62" t="s">
        <v>172</v>
      </c>
      <c r="E423" s="62" t="s">
        <v>11</v>
      </c>
      <c r="F423" s="62" t="s">
        <v>19</v>
      </c>
      <c r="G423" s="24"/>
      <c r="H423" s="29">
        <v>400</v>
      </c>
      <c r="I423" s="10">
        <f t="shared" si="6"/>
        <v>518972</v>
      </c>
      <c r="J423" s="62" t="s">
        <v>74</v>
      </c>
      <c r="K423" s="28" t="s">
        <v>663</v>
      </c>
      <c r="L423" s="62" t="s">
        <v>75</v>
      </c>
      <c r="M423" s="32" t="s">
        <v>15</v>
      </c>
    </row>
    <row r="424" spans="1:13" s="9" customFormat="1" ht="15.75">
      <c r="A424" s="62" t="s">
        <v>360</v>
      </c>
      <c r="B424" s="117">
        <v>42787</v>
      </c>
      <c r="C424" s="6" t="s">
        <v>80</v>
      </c>
      <c r="D424" s="62" t="s">
        <v>173</v>
      </c>
      <c r="E424" s="62" t="s">
        <v>11</v>
      </c>
      <c r="F424" s="62" t="s">
        <v>19</v>
      </c>
      <c r="G424" s="24"/>
      <c r="H424" s="29">
        <v>600</v>
      </c>
      <c r="I424" s="10">
        <f t="shared" si="6"/>
        <v>518372</v>
      </c>
      <c r="J424" s="62" t="s">
        <v>74</v>
      </c>
      <c r="K424" s="28" t="s">
        <v>663</v>
      </c>
      <c r="L424" s="62" t="s">
        <v>75</v>
      </c>
      <c r="M424" s="32" t="s">
        <v>15</v>
      </c>
    </row>
    <row r="425" spans="1:13" s="9" customFormat="1" ht="15.75">
      <c r="A425" s="62" t="s">
        <v>360</v>
      </c>
      <c r="B425" s="117">
        <v>42787</v>
      </c>
      <c r="C425" s="6" t="s">
        <v>80</v>
      </c>
      <c r="D425" s="62" t="s">
        <v>174</v>
      </c>
      <c r="E425" s="62" t="s">
        <v>11</v>
      </c>
      <c r="F425" s="62" t="s">
        <v>19</v>
      </c>
      <c r="G425" s="24"/>
      <c r="H425" s="29">
        <v>500</v>
      </c>
      <c r="I425" s="10">
        <f t="shared" si="6"/>
        <v>517872</v>
      </c>
      <c r="J425" s="62" t="s">
        <v>74</v>
      </c>
      <c r="K425" s="28" t="s">
        <v>663</v>
      </c>
      <c r="L425" s="62" t="s">
        <v>75</v>
      </c>
      <c r="M425" s="32" t="s">
        <v>15</v>
      </c>
    </row>
    <row r="426" spans="1:13" s="9" customFormat="1" ht="15.75">
      <c r="A426" s="62" t="s">
        <v>360</v>
      </c>
      <c r="B426" s="117">
        <v>42787</v>
      </c>
      <c r="C426" s="6" t="s">
        <v>80</v>
      </c>
      <c r="D426" s="62" t="s">
        <v>175</v>
      </c>
      <c r="E426" s="62" t="s">
        <v>11</v>
      </c>
      <c r="F426" s="62" t="s">
        <v>19</v>
      </c>
      <c r="G426" s="24"/>
      <c r="H426" s="29">
        <v>400</v>
      </c>
      <c r="I426" s="10">
        <f t="shared" si="6"/>
        <v>517472</v>
      </c>
      <c r="J426" s="62" t="s">
        <v>74</v>
      </c>
      <c r="K426" s="28" t="s">
        <v>663</v>
      </c>
      <c r="L426" s="62" t="s">
        <v>75</v>
      </c>
      <c r="M426" s="32" t="s">
        <v>15</v>
      </c>
    </row>
    <row r="427" spans="1:13" s="9" customFormat="1" ht="15.75">
      <c r="A427" s="62" t="s">
        <v>360</v>
      </c>
      <c r="B427" s="117">
        <v>42787</v>
      </c>
      <c r="C427" s="6" t="s">
        <v>80</v>
      </c>
      <c r="D427" s="62" t="s">
        <v>176</v>
      </c>
      <c r="E427" s="62" t="s">
        <v>11</v>
      </c>
      <c r="F427" s="62" t="s">
        <v>19</v>
      </c>
      <c r="G427" s="24"/>
      <c r="H427" s="29">
        <v>600</v>
      </c>
      <c r="I427" s="10">
        <f t="shared" si="6"/>
        <v>516872</v>
      </c>
      <c r="J427" s="62" t="s">
        <v>74</v>
      </c>
      <c r="K427" s="28" t="s">
        <v>663</v>
      </c>
      <c r="L427" s="62" t="s">
        <v>75</v>
      </c>
      <c r="M427" s="32" t="s">
        <v>15</v>
      </c>
    </row>
    <row r="428" spans="1:13" s="9" customFormat="1" ht="15.75">
      <c r="A428" s="62" t="s">
        <v>360</v>
      </c>
      <c r="B428" s="117">
        <v>42787</v>
      </c>
      <c r="C428" s="6" t="s">
        <v>80</v>
      </c>
      <c r="D428" s="62" t="s">
        <v>181</v>
      </c>
      <c r="E428" s="62" t="s">
        <v>11</v>
      </c>
      <c r="F428" s="62" t="s">
        <v>72</v>
      </c>
      <c r="G428" s="24"/>
      <c r="H428" s="29">
        <v>1200</v>
      </c>
      <c r="I428" s="10">
        <f t="shared" si="6"/>
        <v>515672</v>
      </c>
      <c r="J428" s="62" t="s">
        <v>194</v>
      </c>
      <c r="K428" s="28" t="s">
        <v>663</v>
      </c>
      <c r="L428" s="62" t="s">
        <v>274</v>
      </c>
      <c r="M428" s="32" t="s">
        <v>15</v>
      </c>
    </row>
    <row r="429" spans="1:13" s="9" customFormat="1" ht="15.75">
      <c r="A429" s="62" t="s">
        <v>360</v>
      </c>
      <c r="B429" s="117">
        <v>42787</v>
      </c>
      <c r="C429" s="6" t="s">
        <v>80</v>
      </c>
      <c r="D429" s="62" t="s">
        <v>182</v>
      </c>
      <c r="E429" s="62" t="s">
        <v>11</v>
      </c>
      <c r="F429" s="62" t="s">
        <v>72</v>
      </c>
      <c r="G429" s="24"/>
      <c r="H429" s="29">
        <v>100</v>
      </c>
      <c r="I429" s="10">
        <f t="shared" si="6"/>
        <v>515572</v>
      </c>
      <c r="J429" s="62" t="s">
        <v>194</v>
      </c>
      <c r="K429" s="28" t="s">
        <v>663</v>
      </c>
      <c r="L429" s="62" t="s">
        <v>274</v>
      </c>
      <c r="M429" s="32" t="s">
        <v>15</v>
      </c>
    </row>
    <row r="430" spans="1:13" s="9" customFormat="1" ht="15.75">
      <c r="A430" s="62" t="s">
        <v>360</v>
      </c>
      <c r="B430" s="117">
        <v>42787</v>
      </c>
      <c r="C430" s="62" t="s">
        <v>62</v>
      </c>
      <c r="D430" s="62" t="s">
        <v>374</v>
      </c>
      <c r="E430" s="62" t="s">
        <v>18</v>
      </c>
      <c r="F430" s="62" t="s">
        <v>72</v>
      </c>
      <c r="G430" s="24"/>
      <c r="H430" s="29">
        <v>450</v>
      </c>
      <c r="I430" s="10">
        <f t="shared" si="6"/>
        <v>515122</v>
      </c>
      <c r="J430" s="62" t="s">
        <v>194</v>
      </c>
      <c r="K430" s="28" t="s">
        <v>663</v>
      </c>
      <c r="L430" s="62" t="s">
        <v>274</v>
      </c>
      <c r="M430" s="32" t="s">
        <v>29</v>
      </c>
    </row>
    <row r="431" spans="1:13" s="106" customFormat="1" ht="15.75">
      <c r="A431" s="62" t="s">
        <v>360</v>
      </c>
      <c r="B431" s="117">
        <v>42787</v>
      </c>
      <c r="C431" s="62" t="s">
        <v>64</v>
      </c>
      <c r="D431" s="62" t="s">
        <v>375</v>
      </c>
      <c r="E431" s="62" t="s">
        <v>18</v>
      </c>
      <c r="F431" s="62" t="s">
        <v>72</v>
      </c>
      <c r="G431" s="24"/>
      <c r="H431" s="29">
        <v>150</v>
      </c>
      <c r="I431" s="10">
        <f t="shared" si="6"/>
        <v>514972</v>
      </c>
      <c r="J431" s="62" t="s">
        <v>194</v>
      </c>
      <c r="K431" s="28" t="s">
        <v>663</v>
      </c>
      <c r="L431" s="62" t="s">
        <v>274</v>
      </c>
      <c r="M431" s="32" t="s">
        <v>29</v>
      </c>
    </row>
    <row r="432" spans="1:13" s="106" customFormat="1" ht="15.75">
      <c r="A432" s="62" t="s">
        <v>360</v>
      </c>
      <c r="B432" s="117">
        <v>42787</v>
      </c>
      <c r="C432" s="6" t="s">
        <v>80</v>
      </c>
      <c r="D432" s="62" t="s">
        <v>177</v>
      </c>
      <c r="E432" s="62" t="s">
        <v>11</v>
      </c>
      <c r="F432" s="62" t="s">
        <v>72</v>
      </c>
      <c r="G432" s="24"/>
      <c r="H432" s="29">
        <v>1000</v>
      </c>
      <c r="I432" s="10">
        <f t="shared" si="6"/>
        <v>513972</v>
      </c>
      <c r="J432" s="62" t="s">
        <v>73</v>
      </c>
      <c r="K432" s="28" t="s">
        <v>663</v>
      </c>
      <c r="L432" s="62" t="s">
        <v>235</v>
      </c>
      <c r="M432" s="108" t="s">
        <v>15</v>
      </c>
    </row>
    <row r="433" spans="1:13" s="106" customFormat="1" ht="15.75">
      <c r="A433" s="62" t="s">
        <v>360</v>
      </c>
      <c r="B433" s="117">
        <v>42787</v>
      </c>
      <c r="C433" s="6" t="s">
        <v>80</v>
      </c>
      <c r="D433" s="62" t="s">
        <v>399</v>
      </c>
      <c r="E433" s="62" t="s">
        <v>11</v>
      </c>
      <c r="F433" s="62" t="s">
        <v>22</v>
      </c>
      <c r="G433" s="24"/>
      <c r="H433" s="29">
        <v>700</v>
      </c>
      <c r="I433" s="10">
        <f t="shared" si="6"/>
        <v>513272</v>
      </c>
      <c r="J433" s="62" t="s">
        <v>95</v>
      </c>
      <c r="K433" s="28" t="s">
        <v>663</v>
      </c>
      <c r="L433" s="62" t="s">
        <v>306</v>
      </c>
      <c r="M433" s="32" t="s">
        <v>15</v>
      </c>
    </row>
    <row r="434" spans="1:13" s="106" customFormat="1" ht="15.75">
      <c r="A434" s="62" t="s">
        <v>360</v>
      </c>
      <c r="B434" s="117">
        <v>42787</v>
      </c>
      <c r="C434" s="6" t="s">
        <v>562</v>
      </c>
      <c r="D434" s="62"/>
      <c r="E434" s="62" t="s">
        <v>196</v>
      </c>
      <c r="F434" s="62" t="s">
        <v>22</v>
      </c>
      <c r="G434" s="24"/>
      <c r="H434" s="29">
        <v>1500</v>
      </c>
      <c r="I434" s="10">
        <f t="shared" si="6"/>
        <v>511772</v>
      </c>
      <c r="J434" s="62" t="s">
        <v>95</v>
      </c>
      <c r="K434" s="28" t="s">
        <v>663</v>
      </c>
      <c r="L434" s="62" t="s">
        <v>565</v>
      </c>
      <c r="M434" s="32" t="s">
        <v>15</v>
      </c>
    </row>
    <row r="435" spans="1:13" s="106" customFormat="1" ht="15.75">
      <c r="A435" s="62" t="s">
        <v>360</v>
      </c>
      <c r="B435" s="117">
        <v>42787</v>
      </c>
      <c r="C435" s="6" t="s">
        <v>156</v>
      </c>
      <c r="D435" s="62" t="s">
        <v>164</v>
      </c>
      <c r="E435" s="62" t="s">
        <v>196</v>
      </c>
      <c r="F435" s="62" t="s">
        <v>22</v>
      </c>
      <c r="G435" s="24"/>
      <c r="H435" s="29">
        <v>1600</v>
      </c>
      <c r="I435" s="10">
        <f t="shared" si="6"/>
        <v>510172</v>
      </c>
      <c r="J435" s="62" t="s">
        <v>95</v>
      </c>
      <c r="K435" s="28" t="s">
        <v>663</v>
      </c>
      <c r="L435" s="62" t="s">
        <v>306</v>
      </c>
      <c r="M435" s="32" t="s">
        <v>15</v>
      </c>
    </row>
    <row r="436" spans="1:13" s="9" customFormat="1" ht="15.75">
      <c r="A436" s="62" t="s">
        <v>360</v>
      </c>
      <c r="B436" s="117">
        <v>42788</v>
      </c>
      <c r="C436" s="62" t="s">
        <v>155</v>
      </c>
      <c r="D436" s="62" t="s">
        <v>599</v>
      </c>
      <c r="E436" s="62" t="s">
        <v>196</v>
      </c>
      <c r="F436" s="62" t="s">
        <v>12</v>
      </c>
      <c r="G436" s="107"/>
      <c r="H436" s="29">
        <v>10000</v>
      </c>
      <c r="I436" s="10">
        <f t="shared" si="6"/>
        <v>500172</v>
      </c>
      <c r="J436" s="62" t="s">
        <v>13</v>
      </c>
      <c r="K436" s="28" t="s">
        <v>663</v>
      </c>
      <c r="L436" s="62" t="s">
        <v>601</v>
      </c>
      <c r="M436" s="32" t="s">
        <v>15</v>
      </c>
    </row>
    <row r="437" spans="1:13" s="9" customFormat="1" ht="15.75">
      <c r="A437" s="62" t="s">
        <v>360</v>
      </c>
      <c r="B437" s="117">
        <v>42788</v>
      </c>
      <c r="C437" s="62" t="s">
        <v>80</v>
      </c>
      <c r="D437" s="62" t="s">
        <v>606</v>
      </c>
      <c r="E437" s="62" t="s">
        <v>11</v>
      </c>
      <c r="F437" s="62" t="s">
        <v>12</v>
      </c>
      <c r="G437" s="107"/>
      <c r="H437" s="29">
        <v>4000</v>
      </c>
      <c r="I437" s="10">
        <f t="shared" si="6"/>
        <v>496172</v>
      </c>
      <c r="J437" s="62" t="s">
        <v>13</v>
      </c>
      <c r="K437" s="28" t="s">
        <v>663</v>
      </c>
      <c r="L437" s="62" t="s">
        <v>14</v>
      </c>
      <c r="M437" s="32" t="s">
        <v>15</v>
      </c>
    </row>
    <row r="438" spans="1:13" s="9" customFormat="1" ht="15.75">
      <c r="A438" s="62" t="s">
        <v>360</v>
      </c>
      <c r="B438" s="117">
        <v>42788</v>
      </c>
      <c r="C438" s="62" t="s">
        <v>50</v>
      </c>
      <c r="D438" s="62" t="s">
        <v>477</v>
      </c>
      <c r="E438" s="62" t="s">
        <v>50</v>
      </c>
      <c r="F438" s="62" t="s">
        <v>12</v>
      </c>
      <c r="G438" s="107"/>
      <c r="H438" s="29">
        <v>1500</v>
      </c>
      <c r="I438" s="10">
        <f t="shared" si="6"/>
        <v>494672</v>
      </c>
      <c r="J438" s="62" t="s">
        <v>13</v>
      </c>
      <c r="K438" s="28" t="s">
        <v>663</v>
      </c>
      <c r="L438" s="62" t="s">
        <v>14</v>
      </c>
      <c r="M438" s="32" t="s">
        <v>15</v>
      </c>
    </row>
    <row r="439" spans="1:13" s="9" customFormat="1" ht="15.75">
      <c r="A439" s="62" t="s">
        <v>360</v>
      </c>
      <c r="B439" s="117">
        <v>42788</v>
      </c>
      <c r="C439" s="62" t="s">
        <v>609</v>
      </c>
      <c r="D439" s="62" t="s">
        <v>610</v>
      </c>
      <c r="E439" s="62" t="s">
        <v>197</v>
      </c>
      <c r="F439" s="62" t="s">
        <v>12</v>
      </c>
      <c r="G439" s="107"/>
      <c r="H439" s="29">
        <v>3000</v>
      </c>
      <c r="I439" s="10">
        <f t="shared" si="6"/>
        <v>491672</v>
      </c>
      <c r="J439" s="62" t="s">
        <v>13</v>
      </c>
      <c r="K439" s="28" t="s">
        <v>663</v>
      </c>
      <c r="L439" s="62" t="s">
        <v>14</v>
      </c>
      <c r="M439" s="32" t="s">
        <v>15</v>
      </c>
    </row>
    <row r="440" spans="1:13" s="9" customFormat="1" ht="15.75">
      <c r="A440" s="62" t="s">
        <v>360</v>
      </c>
      <c r="B440" s="117">
        <v>42788</v>
      </c>
      <c r="C440" s="62" t="s">
        <v>156</v>
      </c>
      <c r="D440" s="62" t="s">
        <v>477</v>
      </c>
      <c r="E440" s="62" t="s">
        <v>196</v>
      </c>
      <c r="F440" s="62" t="s">
        <v>12</v>
      </c>
      <c r="G440" s="107"/>
      <c r="H440" s="29">
        <v>3000</v>
      </c>
      <c r="I440" s="10">
        <f t="shared" si="6"/>
        <v>488672</v>
      </c>
      <c r="J440" s="62" t="s">
        <v>13</v>
      </c>
      <c r="K440" s="28" t="s">
        <v>663</v>
      </c>
      <c r="L440" s="62" t="s">
        <v>14</v>
      </c>
      <c r="M440" s="32" t="s">
        <v>15</v>
      </c>
    </row>
    <row r="441" spans="1:13" s="9" customFormat="1" ht="15.75">
      <c r="A441" s="62" t="s">
        <v>360</v>
      </c>
      <c r="B441" s="117">
        <v>42788</v>
      </c>
      <c r="C441" s="6" t="s">
        <v>80</v>
      </c>
      <c r="D441" s="62" t="s">
        <v>108</v>
      </c>
      <c r="E441" s="62" t="s">
        <v>11</v>
      </c>
      <c r="F441" s="62" t="s">
        <v>72</v>
      </c>
      <c r="G441" s="24"/>
      <c r="H441" s="29">
        <v>1000</v>
      </c>
      <c r="I441" s="10">
        <f t="shared" si="6"/>
        <v>487672</v>
      </c>
      <c r="J441" s="62" t="s">
        <v>194</v>
      </c>
      <c r="K441" s="28" t="s">
        <v>663</v>
      </c>
      <c r="L441" s="62" t="s">
        <v>274</v>
      </c>
      <c r="M441" s="32" t="s">
        <v>15</v>
      </c>
    </row>
    <row r="442" spans="1:13" s="9" customFormat="1" ht="15.75">
      <c r="A442" s="62" t="s">
        <v>360</v>
      </c>
      <c r="B442" s="117">
        <v>42788</v>
      </c>
      <c r="C442" s="6" t="s">
        <v>80</v>
      </c>
      <c r="D442" s="62" t="s">
        <v>108</v>
      </c>
      <c r="E442" s="62" t="s">
        <v>11</v>
      </c>
      <c r="F442" s="62" t="s">
        <v>72</v>
      </c>
      <c r="G442" s="24"/>
      <c r="H442" s="29">
        <v>1000</v>
      </c>
      <c r="I442" s="10">
        <f t="shared" si="6"/>
        <v>486672</v>
      </c>
      <c r="J442" s="62" t="s">
        <v>73</v>
      </c>
      <c r="K442" s="28" t="s">
        <v>663</v>
      </c>
      <c r="L442" s="62" t="s">
        <v>198</v>
      </c>
      <c r="M442" s="108" t="s">
        <v>15</v>
      </c>
    </row>
    <row r="443" spans="1:13" s="9" customFormat="1" ht="15.75">
      <c r="A443" s="62" t="s">
        <v>360</v>
      </c>
      <c r="B443" s="117">
        <v>42788</v>
      </c>
      <c r="C443" s="6" t="s">
        <v>80</v>
      </c>
      <c r="D443" s="62" t="s">
        <v>108</v>
      </c>
      <c r="E443" s="62" t="s">
        <v>11</v>
      </c>
      <c r="F443" s="62" t="s">
        <v>72</v>
      </c>
      <c r="G443" s="24"/>
      <c r="H443" s="29">
        <v>1000</v>
      </c>
      <c r="I443" s="10">
        <f t="shared" si="6"/>
        <v>485672</v>
      </c>
      <c r="J443" s="62" t="s">
        <v>93</v>
      </c>
      <c r="K443" s="28" t="s">
        <v>663</v>
      </c>
      <c r="L443" s="62" t="s">
        <v>94</v>
      </c>
      <c r="M443" s="32" t="s">
        <v>15</v>
      </c>
    </row>
    <row r="444" spans="1:13" s="9" customFormat="1" ht="15.75">
      <c r="A444" s="62" t="s">
        <v>360</v>
      </c>
      <c r="B444" s="117">
        <v>42788</v>
      </c>
      <c r="C444" s="6" t="s">
        <v>80</v>
      </c>
      <c r="D444" s="62" t="s">
        <v>108</v>
      </c>
      <c r="E444" s="62" t="s">
        <v>11</v>
      </c>
      <c r="F444" s="62" t="s">
        <v>12</v>
      </c>
      <c r="G444" s="24"/>
      <c r="H444" s="29">
        <v>1000</v>
      </c>
      <c r="I444" s="10">
        <f t="shared" si="6"/>
        <v>484672</v>
      </c>
      <c r="J444" s="62" t="s">
        <v>192</v>
      </c>
      <c r="K444" s="28" t="s">
        <v>663</v>
      </c>
      <c r="L444" s="62" t="s">
        <v>289</v>
      </c>
      <c r="M444" s="32" t="s">
        <v>15</v>
      </c>
    </row>
    <row r="445" spans="1:13" s="9" customFormat="1" ht="15.75">
      <c r="A445" s="62" t="s">
        <v>360</v>
      </c>
      <c r="B445" s="117">
        <v>42788</v>
      </c>
      <c r="C445" s="6" t="s">
        <v>80</v>
      </c>
      <c r="D445" s="62" t="s">
        <v>179</v>
      </c>
      <c r="E445" s="62" t="s">
        <v>178</v>
      </c>
      <c r="F445" s="62" t="s">
        <v>72</v>
      </c>
      <c r="G445" s="24"/>
      <c r="H445" s="29">
        <v>1000</v>
      </c>
      <c r="I445" s="10">
        <f t="shared" si="6"/>
        <v>483672</v>
      </c>
      <c r="J445" s="62" t="s">
        <v>73</v>
      </c>
      <c r="K445" s="28" t="s">
        <v>663</v>
      </c>
      <c r="L445" s="62" t="s">
        <v>198</v>
      </c>
      <c r="M445" s="108" t="s">
        <v>15</v>
      </c>
    </row>
    <row r="446" spans="1:13" s="9" customFormat="1" ht="15.75">
      <c r="A446" s="62" t="s">
        <v>360</v>
      </c>
      <c r="B446" s="117">
        <v>42788</v>
      </c>
      <c r="C446" s="6" t="s">
        <v>180</v>
      </c>
      <c r="D446" s="62"/>
      <c r="E446" s="62" t="s">
        <v>178</v>
      </c>
      <c r="F446" s="62" t="s">
        <v>72</v>
      </c>
      <c r="G446" s="24"/>
      <c r="H446" s="29">
        <v>1000</v>
      </c>
      <c r="I446" s="10">
        <f t="shared" si="6"/>
        <v>482672</v>
      </c>
      <c r="J446" s="62" t="s">
        <v>73</v>
      </c>
      <c r="K446" s="28" t="s">
        <v>663</v>
      </c>
      <c r="L446" s="62" t="s">
        <v>198</v>
      </c>
      <c r="M446" s="108" t="s">
        <v>15</v>
      </c>
    </row>
    <row r="447" spans="1:13" s="9" customFormat="1" ht="15.75">
      <c r="A447" s="62" t="s">
        <v>360</v>
      </c>
      <c r="B447" s="117">
        <v>42788</v>
      </c>
      <c r="C447" s="6" t="s">
        <v>80</v>
      </c>
      <c r="D447" s="62" t="s">
        <v>179</v>
      </c>
      <c r="E447" s="62" t="s">
        <v>178</v>
      </c>
      <c r="F447" s="62" t="s">
        <v>72</v>
      </c>
      <c r="G447" s="24"/>
      <c r="H447" s="29">
        <v>1000</v>
      </c>
      <c r="I447" s="10">
        <f t="shared" si="6"/>
        <v>481672</v>
      </c>
      <c r="J447" s="62" t="s">
        <v>194</v>
      </c>
      <c r="K447" s="28" t="s">
        <v>663</v>
      </c>
      <c r="L447" s="62" t="s">
        <v>274</v>
      </c>
      <c r="M447" s="32" t="s">
        <v>15</v>
      </c>
    </row>
    <row r="448" spans="1:13" s="9" customFormat="1" ht="15.75">
      <c r="A448" s="62" t="s">
        <v>360</v>
      </c>
      <c r="B448" s="117">
        <v>42788</v>
      </c>
      <c r="C448" s="6" t="s">
        <v>180</v>
      </c>
      <c r="D448" s="62"/>
      <c r="E448" s="62" t="s">
        <v>178</v>
      </c>
      <c r="F448" s="62" t="s">
        <v>72</v>
      </c>
      <c r="G448" s="24"/>
      <c r="H448" s="29">
        <v>1000</v>
      </c>
      <c r="I448" s="10">
        <f t="shared" si="6"/>
        <v>480672</v>
      </c>
      <c r="J448" s="62" t="s">
        <v>194</v>
      </c>
      <c r="K448" s="28" t="s">
        <v>663</v>
      </c>
      <c r="L448" s="62" t="s">
        <v>274</v>
      </c>
      <c r="M448" s="32" t="s">
        <v>15</v>
      </c>
    </row>
    <row r="449" spans="1:13" s="9" customFormat="1" ht="15.75">
      <c r="A449" s="62" t="s">
        <v>360</v>
      </c>
      <c r="B449" s="117">
        <v>42788</v>
      </c>
      <c r="C449" s="6" t="s">
        <v>80</v>
      </c>
      <c r="D449" s="62" t="s">
        <v>179</v>
      </c>
      <c r="E449" s="62" t="s">
        <v>178</v>
      </c>
      <c r="F449" s="62" t="s">
        <v>72</v>
      </c>
      <c r="G449" s="24"/>
      <c r="H449" s="29">
        <v>1000</v>
      </c>
      <c r="I449" s="10">
        <f t="shared" si="6"/>
        <v>479672</v>
      </c>
      <c r="J449" s="62" t="s">
        <v>93</v>
      </c>
      <c r="K449" s="28" t="s">
        <v>663</v>
      </c>
      <c r="L449" s="62" t="s">
        <v>94</v>
      </c>
      <c r="M449" s="32" t="s">
        <v>15</v>
      </c>
    </row>
    <row r="450" spans="1:13" s="9" customFormat="1" ht="15.75">
      <c r="A450" s="62" t="s">
        <v>360</v>
      </c>
      <c r="B450" s="117">
        <v>42788</v>
      </c>
      <c r="C450" s="6" t="s">
        <v>180</v>
      </c>
      <c r="D450" s="62"/>
      <c r="E450" s="62" t="s">
        <v>178</v>
      </c>
      <c r="F450" s="62" t="s">
        <v>72</v>
      </c>
      <c r="G450" s="24"/>
      <c r="H450" s="29">
        <v>1000</v>
      </c>
      <c r="I450" s="10">
        <f t="shared" si="6"/>
        <v>478672</v>
      </c>
      <c r="J450" s="62" t="s">
        <v>93</v>
      </c>
      <c r="K450" s="28" t="s">
        <v>663</v>
      </c>
      <c r="L450" s="62" t="s">
        <v>94</v>
      </c>
      <c r="M450" s="32" t="s">
        <v>15</v>
      </c>
    </row>
    <row r="451" spans="1:13" s="9" customFormat="1" ht="15.75">
      <c r="A451" s="62" t="s">
        <v>360</v>
      </c>
      <c r="B451" s="117">
        <v>42788</v>
      </c>
      <c r="C451" s="6" t="s">
        <v>80</v>
      </c>
      <c r="D451" s="62" t="s">
        <v>496</v>
      </c>
      <c r="E451" s="62" t="s">
        <v>11</v>
      </c>
      <c r="F451" s="62" t="s">
        <v>12</v>
      </c>
      <c r="G451" s="24"/>
      <c r="H451" s="29">
        <v>700</v>
      </c>
      <c r="I451" s="10">
        <f t="shared" si="6"/>
        <v>477972</v>
      </c>
      <c r="J451" s="62" t="s">
        <v>84</v>
      </c>
      <c r="K451" s="28" t="s">
        <v>663</v>
      </c>
      <c r="L451" s="62" t="s">
        <v>85</v>
      </c>
      <c r="M451" s="32" t="s">
        <v>15</v>
      </c>
    </row>
    <row r="452" spans="1:13" s="9" customFormat="1" ht="15.75">
      <c r="A452" s="62" t="s">
        <v>360</v>
      </c>
      <c r="B452" s="117">
        <v>42788</v>
      </c>
      <c r="C452" s="6" t="s">
        <v>80</v>
      </c>
      <c r="D452" s="62" t="s">
        <v>497</v>
      </c>
      <c r="E452" s="62" t="s">
        <v>11</v>
      </c>
      <c r="F452" s="62" t="s">
        <v>12</v>
      </c>
      <c r="G452" s="24"/>
      <c r="H452" s="29">
        <v>1200</v>
      </c>
      <c r="I452" s="10">
        <f t="shared" ref="I452:I515" si="7">I451+G452-H452</f>
        <v>476772</v>
      </c>
      <c r="J452" s="62" t="s">
        <v>84</v>
      </c>
      <c r="K452" s="28" t="s">
        <v>663</v>
      </c>
      <c r="L452" s="62" t="s">
        <v>85</v>
      </c>
      <c r="M452" s="32" t="s">
        <v>15</v>
      </c>
    </row>
    <row r="453" spans="1:13" s="9" customFormat="1" ht="15.75">
      <c r="A453" s="62" t="s">
        <v>360</v>
      </c>
      <c r="B453" s="117">
        <v>42788</v>
      </c>
      <c r="C453" s="6" t="s">
        <v>183</v>
      </c>
      <c r="D453" s="62" t="s">
        <v>450</v>
      </c>
      <c r="E453" s="62" t="s">
        <v>197</v>
      </c>
      <c r="F453" s="62" t="s">
        <v>12</v>
      </c>
      <c r="G453" s="24"/>
      <c r="H453" s="29">
        <v>1100</v>
      </c>
      <c r="I453" s="10">
        <f t="shared" si="7"/>
        <v>475672</v>
      </c>
      <c r="J453" s="62" t="s">
        <v>84</v>
      </c>
      <c r="K453" s="28" t="s">
        <v>663</v>
      </c>
      <c r="L453" s="62" t="s">
        <v>85</v>
      </c>
      <c r="M453" s="32" t="s">
        <v>15</v>
      </c>
    </row>
    <row r="454" spans="1:13" s="9" customFormat="1" ht="15.75">
      <c r="A454" s="62" t="s">
        <v>360</v>
      </c>
      <c r="B454" s="117">
        <v>42788</v>
      </c>
      <c r="C454" s="6" t="s">
        <v>80</v>
      </c>
      <c r="D454" s="62" t="s">
        <v>498</v>
      </c>
      <c r="E454" s="62" t="s">
        <v>11</v>
      </c>
      <c r="F454" s="62" t="s">
        <v>12</v>
      </c>
      <c r="G454" s="24"/>
      <c r="H454" s="29">
        <v>500</v>
      </c>
      <c r="I454" s="10">
        <f t="shared" si="7"/>
        <v>475172</v>
      </c>
      <c r="J454" s="62" t="s">
        <v>84</v>
      </c>
      <c r="K454" s="28" t="s">
        <v>663</v>
      </c>
      <c r="L454" s="62" t="s">
        <v>85</v>
      </c>
      <c r="M454" s="32" t="s">
        <v>15</v>
      </c>
    </row>
    <row r="455" spans="1:13" s="9" customFormat="1" ht="15.75">
      <c r="A455" s="62" t="s">
        <v>360</v>
      </c>
      <c r="B455" s="117">
        <v>42788</v>
      </c>
      <c r="C455" s="6" t="s">
        <v>64</v>
      </c>
      <c r="D455" s="62" t="s">
        <v>376</v>
      </c>
      <c r="E455" s="62" t="s">
        <v>18</v>
      </c>
      <c r="F455" s="62" t="s">
        <v>12</v>
      </c>
      <c r="G455" s="24"/>
      <c r="H455" s="29">
        <v>50</v>
      </c>
      <c r="I455" s="10">
        <f t="shared" si="7"/>
        <v>475122</v>
      </c>
      <c r="J455" s="62" t="s">
        <v>192</v>
      </c>
      <c r="K455" s="28" t="s">
        <v>663</v>
      </c>
      <c r="L455" s="62" t="s">
        <v>289</v>
      </c>
      <c r="M455" s="32" t="s">
        <v>29</v>
      </c>
    </row>
    <row r="456" spans="1:13" s="9" customFormat="1" ht="15.75">
      <c r="A456" s="62" t="s">
        <v>360</v>
      </c>
      <c r="B456" s="117">
        <v>42788</v>
      </c>
      <c r="C456" s="6" t="s">
        <v>50</v>
      </c>
      <c r="D456" s="62" t="s">
        <v>207</v>
      </c>
      <c r="E456" s="62" t="s">
        <v>50</v>
      </c>
      <c r="F456" s="62" t="s">
        <v>19</v>
      </c>
      <c r="G456" s="24"/>
      <c r="H456" s="29">
        <v>5000</v>
      </c>
      <c r="I456" s="10">
        <f t="shared" si="7"/>
        <v>470122</v>
      </c>
      <c r="J456" s="62" t="s">
        <v>74</v>
      </c>
      <c r="K456" s="28" t="s">
        <v>663</v>
      </c>
      <c r="L456" s="62" t="s">
        <v>272</v>
      </c>
      <c r="M456" s="32" t="s">
        <v>15</v>
      </c>
    </row>
    <row r="457" spans="1:13" s="9" customFormat="1" ht="15.75">
      <c r="A457" s="62" t="s">
        <v>360</v>
      </c>
      <c r="B457" s="117">
        <v>42788</v>
      </c>
      <c r="C457" s="6" t="s">
        <v>184</v>
      </c>
      <c r="D457" s="62" t="s">
        <v>185</v>
      </c>
      <c r="E457" s="62" t="s">
        <v>18</v>
      </c>
      <c r="F457" s="62" t="s">
        <v>19</v>
      </c>
      <c r="G457" s="24"/>
      <c r="H457" s="29">
        <v>18000</v>
      </c>
      <c r="I457" s="10">
        <f t="shared" si="7"/>
        <v>452122</v>
      </c>
      <c r="J457" s="62" t="s">
        <v>74</v>
      </c>
      <c r="K457" s="28" t="s">
        <v>663</v>
      </c>
      <c r="L457" s="62" t="s">
        <v>273</v>
      </c>
      <c r="M457" s="32" t="s">
        <v>15</v>
      </c>
    </row>
    <row r="458" spans="1:13" s="9" customFormat="1" ht="15.75">
      <c r="A458" s="62" t="s">
        <v>360</v>
      </c>
      <c r="B458" s="117">
        <v>42788</v>
      </c>
      <c r="C458" s="6" t="s">
        <v>366</v>
      </c>
      <c r="D458" s="62" t="s">
        <v>377</v>
      </c>
      <c r="E458" s="62" t="s">
        <v>18</v>
      </c>
      <c r="F458" s="62" t="s">
        <v>19</v>
      </c>
      <c r="G458" s="24"/>
      <c r="H458" s="29">
        <v>150</v>
      </c>
      <c r="I458" s="10">
        <f t="shared" si="7"/>
        <v>451972</v>
      </c>
      <c r="J458" s="62" t="s">
        <v>74</v>
      </c>
      <c r="K458" s="28" t="s">
        <v>663</v>
      </c>
      <c r="L458" s="62" t="s">
        <v>75</v>
      </c>
      <c r="M458" s="32" t="s">
        <v>29</v>
      </c>
    </row>
    <row r="459" spans="1:13" s="9" customFormat="1" ht="15.75">
      <c r="A459" s="62" t="s">
        <v>360</v>
      </c>
      <c r="B459" s="117">
        <v>42788</v>
      </c>
      <c r="C459" s="6" t="s">
        <v>80</v>
      </c>
      <c r="D459" s="62" t="s">
        <v>186</v>
      </c>
      <c r="E459" s="62" t="s">
        <v>11</v>
      </c>
      <c r="F459" s="62" t="s">
        <v>19</v>
      </c>
      <c r="G459" s="24"/>
      <c r="H459" s="29">
        <v>300</v>
      </c>
      <c r="I459" s="10">
        <f t="shared" si="7"/>
        <v>451672</v>
      </c>
      <c r="J459" s="62" t="s">
        <v>74</v>
      </c>
      <c r="K459" s="28" t="s">
        <v>663</v>
      </c>
      <c r="L459" s="62" t="s">
        <v>75</v>
      </c>
      <c r="M459" s="32" t="s">
        <v>15</v>
      </c>
    </row>
    <row r="460" spans="1:13" s="9" customFormat="1" ht="15.75">
      <c r="A460" s="62" t="s">
        <v>360</v>
      </c>
      <c r="B460" s="117">
        <v>42788</v>
      </c>
      <c r="C460" s="6" t="s">
        <v>80</v>
      </c>
      <c r="D460" s="62" t="s">
        <v>187</v>
      </c>
      <c r="E460" s="62" t="s">
        <v>11</v>
      </c>
      <c r="F460" s="62" t="s">
        <v>19</v>
      </c>
      <c r="G460" s="24"/>
      <c r="H460" s="29">
        <v>700</v>
      </c>
      <c r="I460" s="10">
        <f t="shared" si="7"/>
        <v>450972</v>
      </c>
      <c r="J460" s="62" t="s">
        <v>74</v>
      </c>
      <c r="K460" s="28" t="s">
        <v>663</v>
      </c>
      <c r="L460" s="62" t="s">
        <v>75</v>
      </c>
      <c r="M460" s="32" t="s">
        <v>15</v>
      </c>
    </row>
    <row r="461" spans="1:13" s="9" customFormat="1" ht="15.75">
      <c r="A461" s="62" t="s">
        <v>360</v>
      </c>
      <c r="B461" s="117">
        <v>42788</v>
      </c>
      <c r="C461" s="6" t="s">
        <v>80</v>
      </c>
      <c r="D461" s="62" t="s">
        <v>188</v>
      </c>
      <c r="E461" s="62" t="s">
        <v>11</v>
      </c>
      <c r="F461" s="62" t="s">
        <v>19</v>
      </c>
      <c r="G461" s="24"/>
      <c r="H461" s="29">
        <v>300</v>
      </c>
      <c r="I461" s="10">
        <f t="shared" si="7"/>
        <v>450672</v>
      </c>
      <c r="J461" s="62" t="s">
        <v>74</v>
      </c>
      <c r="K461" s="28" t="s">
        <v>663</v>
      </c>
      <c r="L461" s="62" t="s">
        <v>75</v>
      </c>
      <c r="M461" s="32" t="s">
        <v>15</v>
      </c>
    </row>
    <row r="462" spans="1:13" s="9" customFormat="1" ht="15.75">
      <c r="A462" s="62" t="s">
        <v>360</v>
      </c>
      <c r="B462" s="117">
        <v>42788</v>
      </c>
      <c r="C462" s="6" t="s">
        <v>80</v>
      </c>
      <c r="D462" s="62" t="s">
        <v>189</v>
      </c>
      <c r="E462" s="62" t="s">
        <v>11</v>
      </c>
      <c r="F462" s="62" t="s">
        <v>19</v>
      </c>
      <c r="G462" s="24"/>
      <c r="H462" s="29">
        <v>500</v>
      </c>
      <c r="I462" s="10">
        <f t="shared" si="7"/>
        <v>450172</v>
      </c>
      <c r="J462" s="62" t="s">
        <v>74</v>
      </c>
      <c r="K462" s="28" t="s">
        <v>663</v>
      </c>
      <c r="L462" s="62" t="s">
        <v>75</v>
      </c>
      <c r="M462" s="32" t="s">
        <v>15</v>
      </c>
    </row>
    <row r="463" spans="1:13" s="9" customFormat="1" ht="15.75">
      <c r="A463" s="62" t="s">
        <v>360</v>
      </c>
      <c r="B463" s="117">
        <v>42788</v>
      </c>
      <c r="C463" s="6" t="s">
        <v>80</v>
      </c>
      <c r="D463" s="62" t="s">
        <v>117</v>
      </c>
      <c r="E463" s="62" t="s">
        <v>11</v>
      </c>
      <c r="F463" s="62" t="s">
        <v>19</v>
      </c>
      <c r="G463" s="24"/>
      <c r="H463" s="29">
        <v>400</v>
      </c>
      <c r="I463" s="10">
        <f t="shared" si="7"/>
        <v>449772</v>
      </c>
      <c r="J463" s="62" t="s">
        <v>74</v>
      </c>
      <c r="K463" s="28" t="s">
        <v>663</v>
      </c>
      <c r="L463" s="62" t="s">
        <v>75</v>
      </c>
      <c r="M463" s="32" t="s">
        <v>15</v>
      </c>
    </row>
    <row r="464" spans="1:13" s="9" customFormat="1" ht="15.75">
      <c r="A464" s="62" t="s">
        <v>360</v>
      </c>
      <c r="B464" s="117">
        <v>42788</v>
      </c>
      <c r="C464" s="6" t="s">
        <v>138</v>
      </c>
      <c r="D464" s="62" t="s">
        <v>190</v>
      </c>
      <c r="E464" s="62" t="s">
        <v>140</v>
      </c>
      <c r="F464" s="62" t="s">
        <v>22</v>
      </c>
      <c r="G464" s="24"/>
      <c r="H464" s="29">
        <v>25000</v>
      </c>
      <c r="I464" s="10">
        <f t="shared" si="7"/>
        <v>424772</v>
      </c>
      <c r="J464" s="62" t="s">
        <v>86</v>
      </c>
      <c r="K464" s="28" t="s">
        <v>663</v>
      </c>
      <c r="L464" s="62" t="s">
        <v>356</v>
      </c>
      <c r="M464" s="32" t="s">
        <v>15</v>
      </c>
    </row>
    <row r="465" spans="1:13" s="9" customFormat="1" ht="15" customHeight="1">
      <c r="A465" s="62" t="s">
        <v>360</v>
      </c>
      <c r="B465" s="117">
        <v>42788</v>
      </c>
      <c r="C465" s="6" t="s">
        <v>191</v>
      </c>
      <c r="D465" s="62" t="s">
        <v>110</v>
      </c>
      <c r="E465" s="62" t="s">
        <v>11</v>
      </c>
      <c r="F465" s="62" t="s">
        <v>22</v>
      </c>
      <c r="G465" s="24"/>
      <c r="H465" s="29">
        <v>5000</v>
      </c>
      <c r="I465" s="10">
        <f t="shared" si="7"/>
        <v>419772</v>
      </c>
      <c r="J465" s="62" t="s">
        <v>86</v>
      </c>
      <c r="K465" s="28" t="s">
        <v>663</v>
      </c>
      <c r="L465" s="62" t="s">
        <v>357</v>
      </c>
      <c r="M465" s="32" t="s">
        <v>15</v>
      </c>
    </row>
    <row r="466" spans="1:13" s="106" customFormat="1" ht="15.75">
      <c r="A466" s="62" t="s">
        <v>360</v>
      </c>
      <c r="B466" s="117">
        <v>42788</v>
      </c>
      <c r="C466" s="6" t="s">
        <v>80</v>
      </c>
      <c r="D466" s="62" t="s">
        <v>400</v>
      </c>
      <c r="E466" s="62" t="s">
        <v>11</v>
      </c>
      <c r="F466" s="62" t="s">
        <v>22</v>
      </c>
      <c r="G466" s="24"/>
      <c r="H466" s="29">
        <v>800</v>
      </c>
      <c r="I466" s="10">
        <f t="shared" si="7"/>
        <v>418972</v>
      </c>
      <c r="J466" s="62" t="s">
        <v>95</v>
      </c>
      <c r="K466" s="28" t="s">
        <v>663</v>
      </c>
      <c r="L466" s="62" t="s">
        <v>306</v>
      </c>
      <c r="M466" s="32" t="s">
        <v>15</v>
      </c>
    </row>
    <row r="467" spans="1:13" s="106" customFormat="1" ht="15.75">
      <c r="A467" s="62" t="s">
        <v>360</v>
      </c>
      <c r="B467" s="117">
        <v>42788</v>
      </c>
      <c r="C467" s="6" t="s">
        <v>156</v>
      </c>
      <c r="D467" s="62" t="s">
        <v>164</v>
      </c>
      <c r="E467" s="62" t="s">
        <v>196</v>
      </c>
      <c r="F467" s="62" t="s">
        <v>22</v>
      </c>
      <c r="G467" s="24"/>
      <c r="H467" s="29">
        <v>4000</v>
      </c>
      <c r="I467" s="10">
        <f t="shared" si="7"/>
        <v>414972</v>
      </c>
      <c r="J467" s="62" t="s">
        <v>95</v>
      </c>
      <c r="K467" s="28" t="s">
        <v>663</v>
      </c>
      <c r="L467" s="62" t="s">
        <v>306</v>
      </c>
      <c r="M467" s="32" t="s">
        <v>15</v>
      </c>
    </row>
    <row r="468" spans="1:13" s="106" customFormat="1" ht="15.75">
      <c r="A468" s="62" t="s">
        <v>360</v>
      </c>
      <c r="B468" s="117">
        <v>42789</v>
      </c>
      <c r="C468" s="62" t="s">
        <v>80</v>
      </c>
      <c r="D468" s="62" t="s">
        <v>606</v>
      </c>
      <c r="E468" s="62" t="s">
        <v>11</v>
      </c>
      <c r="F468" s="62" t="s">
        <v>12</v>
      </c>
      <c r="G468" s="107"/>
      <c r="H468" s="29">
        <v>3000</v>
      </c>
      <c r="I468" s="10">
        <f t="shared" si="7"/>
        <v>411972</v>
      </c>
      <c r="J468" s="62" t="s">
        <v>13</v>
      </c>
      <c r="K468" s="28" t="s">
        <v>663</v>
      </c>
      <c r="L468" s="62" t="s">
        <v>14</v>
      </c>
      <c r="M468" s="32" t="s">
        <v>15</v>
      </c>
    </row>
    <row r="469" spans="1:13" s="106" customFormat="1" ht="15.75">
      <c r="A469" s="62" t="s">
        <v>360</v>
      </c>
      <c r="B469" s="117">
        <v>42789</v>
      </c>
      <c r="C469" s="62" t="s">
        <v>609</v>
      </c>
      <c r="D469" s="62" t="s">
        <v>610</v>
      </c>
      <c r="E469" s="62" t="s">
        <v>197</v>
      </c>
      <c r="F469" s="62" t="s">
        <v>12</v>
      </c>
      <c r="G469" s="107"/>
      <c r="H469" s="29">
        <v>3000</v>
      </c>
      <c r="I469" s="10">
        <f t="shared" si="7"/>
        <v>408972</v>
      </c>
      <c r="J469" s="62" t="s">
        <v>13</v>
      </c>
      <c r="K469" s="28" t="s">
        <v>663</v>
      </c>
      <c r="L469" s="62" t="s">
        <v>14</v>
      </c>
      <c r="M469" s="32" t="s">
        <v>15</v>
      </c>
    </row>
    <row r="470" spans="1:13" s="106" customFormat="1" ht="15" customHeight="1">
      <c r="A470" s="62" t="s">
        <v>360</v>
      </c>
      <c r="B470" s="117">
        <v>42789</v>
      </c>
      <c r="C470" s="62" t="s">
        <v>156</v>
      </c>
      <c r="D470" s="62" t="s">
        <v>477</v>
      </c>
      <c r="E470" s="62" t="s">
        <v>196</v>
      </c>
      <c r="F470" s="62" t="s">
        <v>12</v>
      </c>
      <c r="G470" s="107"/>
      <c r="H470" s="29">
        <v>3000</v>
      </c>
      <c r="I470" s="10">
        <f t="shared" si="7"/>
        <v>405972</v>
      </c>
      <c r="J470" s="62" t="s">
        <v>13</v>
      </c>
      <c r="K470" s="28" t="s">
        <v>663</v>
      </c>
      <c r="L470" s="62" t="s">
        <v>14</v>
      </c>
      <c r="M470" s="32" t="s">
        <v>15</v>
      </c>
    </row>
    <row r="471" spans="1:13" s="106" customFormat="1" ht="15" customHeight="1">
      <c r="A471" s="62" t="s">
        <v>360</v>
      </c>
      <c r="B471" s="117">
        <v>42789</v>
      </c>
      <c r="C471" s="62" t="s">
        <v>50</v>
      </c>
      <c r="D471" s="62" t="s">
        <v>477</v>
      </c>
      <c r="E471" s="62" t="s">
        <v>50</v>
      </c>
      <c r="F471" s="62" t="s">
        <v>12</v>
      </c>
      <c r="G471" s="107"/>
      <c r="H471" s="29">
        <v>2000</v>
      </c>
      <c r="I471" s="10">
        <f t="shared" si="7"/>
        <v>403972</v>
      </c>
      <c r="J471" s="62" t="s">
        <v>13</v>
      </c>
      <c r="K471" s="28" t="s">
        <v>663</v>
      </c>
      <c r="L471" s="62" t="s">
        <v>14</v>
      </c>
      <c r="M471" s="32" t="s">
        <v>15</v>
      </c>
    </row>
    <row r="472" spans="1:13" s="106" customFormat="1" ht="15" customHeight="1">
      <c r="A472" s="62" t="s">
        <v>360</v>
      </c>
      <c r="B472" s="117">
        <v>42789</v>
      </c>
      <c r="C472" s="62" t="s">
        <v>154</v>
      </c>
      <c r="D472" s="62" t="s">
        <v>607</v>
      </c>
      <c r="E472" s="62" t="s">
        <v>11</v>
      </c>
      <c r="F472" s="62" t="s">
        <v>12</v>
      </c>
      <c r="G472" s="107"/>
      <c r="H472" s="29">
        <v>3500</v>
      </c>
      <c r="I472" s="10">
        <f t="shared" si="7"/>
        <v>400472</v>
      </c>
      <c r="J472" s="62" t="s">
        <v>13</v>
      </c>
      <c r="K472" s="28" t="s">
        <v>663</v>
      </c>
      <c r="L472" s="62" t="s">
        <v>600</v>
      </c>
      <c r="M472" s="32" t="s">
        <v>15</v>
      </c>
    </row>
    <row r="473" spans="1:13" s="9" customFormat="1" ht="15.75">
      <c r="A473" s="62" t="s">
        <v>360</v>
      </c>
      <c r="B473" s="117">
        <v>42789</v>
      </c>
      <c r="C473" s="62" t="s">
        <v>596</v>
      </c>
      <c r="D473" s="62" t="s">
        <v>477</v>
      </c>
      <c r="E473" s="62" t="s">
        <v>44</v>
      </c>
      <c r="F473" s="62" t="s">
        <v>12</v>
      </c>
      <c r="G473" s="107"/>
      <c r="H473" s="29">
        <v>1500</v>
      </c>
      <c r="I473" s="10">
        <f t="shared" si="7"/>
        <v>398972</v>
      </c>
      <c r="J473" s="62" t="s">
        <v>13</v>
      </c>
      <c r="K473" s="28" t="s">
        <v>663</v>
      </c>
      <c r="L473" s="62" t="s">
        <v>14</v>
      </c>
      <c r="M473" s="32" t="s">
        <v>15</v>
      </c>
    </row>
    <row r="474" spans="1:13" s="9" customFormat="1" ht="15.75">
      <c r="A474" s="62" t="s">
        <v>360</v>
      </c>
      <c r="B474" s="117">
        <v>42789</v>
      </c>
      <c r="C474" s="62" t="s">
        <v>80</v>
      </c>
      <c r="D474" s="62" t="s">
        <v>608</v>
      </c>
      <c r="E474" s="62" t="s">
        <v>11</v>
      </c>
      <c r="F474" s="62" t="s">
        <v>12</v>
      </c>
      <c r="G474" s="107"/>
      <c r="H474" s="29">
        <v>1500</v>
      </c>
      <c r="I474" s="10">
        <f t="shared" si="7"/>
        <v>397472</v>
      </c>
      <c r="J474" s="62" t="s">
        <v>13</v>
      </c>
      <c r="K474" s="28" t="s">
        <v>663</v>
      </c>
      <c r="L474" s="62" t="s">
        <v>14</v>
      </c>
      <c r="M474" s="32" t="s">
        <v>15</v>
      </c>
    </row>
    <row r="475" spans="1:13" s="9" customFormat="1" ht="15.75">
      <c r="A475" s="62" t="s">
        <v>360</v>
      </c>
      <c r="B475" s="117">
        <v>42789</v>
      </c>
      <c r="C475" s="6" t="s">
        <v>80</v>
      </c>
      <c r="D475" s="62" t="s">
        <v>108</v>
      </c>
      <c r="E475" s="62" t="s">
        <v>11</v>
      </c>
      <c r="F475" s="62" t="s">
        <v>72</v>
      </c>
      <c r="G475" s="24"/>
      <c r="H475" s="29">
        <v>1000</v>
      </c>
      <c r="I475" s="10">
        <f t="shared" si="7"/>
        <v>396472</v>
      </c>
      <c r="J475" s="62" t="s">
        <v>194</v>
      </c>
      <c r="K475" s="28" t="s">
        <v>663</v>
      </c>
      <c r="L475" s="62" t="s">
        <v>274</v>
      </c>
      <c r="M475" s="32" t="s">
        <v>15</v>
      </c>
    </row>
    <row r="476" spans="1:13" s="9" customFormat="1" ht="15.75">
      <c r="A476" s="62" t="s">
        <v>360</v>
      </c>
      <c r="B476" s="117">
        <v>42789</v>
      </c>
      <c r="C476" s="6" t="s">
        <v>80</v>
      </c>
      <c r="D476" s="62" t="s">
        <v>108</v>
      </c>
      <c r="E476" s="62" t="s">
        <v>11</v>
      </c>
      <c r="F476" s="62" t="s">
        <v>72</v>
      </c>
      <c r="G476" s="24"/>
      <c r="H476" s="29">
        <v>1000</v>
      </c>
      <c r="I476" s="10">
        <f t="shared" si="7"/>
        <v>395472</v>
      </c>
      <c r="J476" s="62" t="s">
        <v>73</v>
      </c>
      <c r="K476" s="28" t="s">
        <v>663</v>
      </c>
      <c r="L476" s="62" t="s">
        <v>198</v>
      </c>
      <c r="M476" s="108" t="s">
        <v>15</v>
      </c>
    </row>
    <row r="477" spans="1:13" s="9" customFormat="1" ht="15.75">
      <c r="A477" s="62" t="s">
        <v>360</v>
      </c>
      <c r="B477" s="117">
        <v>42789</v>
      </c>
      <c r="C477" s="6" t="s">
        <v>80</v>
      </c>
      <c r="D477" s="62" t="s">
        <v>108</v>
      </c>
      <c r="E477" s="62" t="s">
        <v>11</v>
      </c>
      <c r="F477" s="62" t="s">
        <v>72</v>
      </c>
      <c r="G477" s="24"/>
      <c r="H477" s="29">
        <v>1000</v>
      </c>
      <c r="I477" s="10">
        <f t="shared" si="7"/>
        <v>394472</v>
      </c>
      <c r="J477" s="62" t="s">
        <v>93</v>
      </c>
      <c r="K477" s="28" t="s">
        <v>663</v>
      </c>
      <c r="L477" s="62" t="s">
        <v>94</v>
      </c>
      <c r="M477" s="32" t="s">
        <v>15</v>
      </c>
    </row>
    <row r="478" spans="1:13" s="9" customFormat="1" ht="15.75">
      <c r="A478" s="62" t="s">
        <v>360</v>
      </c>
      <c r="B478" s="117">
        <v>42789</v>
      </c>
      <c r="C478" s="6" t="s">
        <v>80</v>
      </c>
      <c r="D478" s="62" t="s">
        <v>108</v>
      </c>
      <c r="E478" s="62" t="s">
        <v>11</v>
      </c>
      <c r="F478" s="62" t="s">
        <v>12</v>
      </c>
      <c r="G478" s="24"/>
      <c r="H478" s="29">
        <v>1000</v>
      </c>
      <c r="I478" s="10">
        <f t="shared" si="7"/>
        <v>393472</v>
      </c>
      <c r="J478" s="62" t="s">
        <v>192</v>
      </c>
      <c r="K478" s="28" t="s">
        <v>663</v>
      </c>
      <c r="L478" s="62" t="s">
        <v>289</v>
      </c>
      <c r="M478" s="32" t="s">
        <v>15</v>
      </c>
    </row>
    <row r="479" spans="1:13" s="9" customFormat="1" ht="15.75">
      <c r="A479" s="62" t="s">
        <v>360</v>
      </c>
      <c r="B479" s="117">
        <v>42789</v>
      </c>
      <c r="C479" s="62" t="s">
        <v>294</v>
      </c>
      <c r="D479" s="62" t="s">
        <v>295</v>
      </c>
      <c r="E479" s="62" t="s">
        <v>18</v>
      </c>
      <c r="F479" s="62" t="s">
        <v>19</v>
      </c>
      <c r="G479" s="107"/>
      <c r="H479" s="29">
        <v>1100</v>
      </c>
      <c r="I479" s="10">
        <f t="shared" si="7"/>
        <v>392372</v>
      </c>
      <c r="J479" s="62" t="s">
        <v>84</v>
      </c>
      <c r="K479" s="28" t="s">
        <v>663</v>
      </c>
      <c r="L479" s="62" t="s">
        <v>358</v>
      </c>
      <c r="M479" s="108" t="s">
        <v>15</v>
      </c>
    </row>
    <row r="480" spans="1:13" s="94" customFormat="1" ht="15.75">
      <c r="A480" s="30" t="s">
        <v>360</v>
      </c>
      <c r="B480" s="117">
        <v>42789</v>
      </c>
      <c r="C480" s="30" t="s">
        <v>410</v>
      </c>
      <c r="D480" s="62"/>
      <c r="E480" s="30"/>
      <c r="F480" s="30"/>
      <c r="G480" s="109">
        <v>2000000</v>
      </c>
      <c r="H480" s="110"/>
      <c r="I480" s="10">
        <f t="shared" si="7"/>
        <v>2392372</v>
      </c>
      <c r="J480" s="30"/>
      <c r="K480" s="28" t="s">
        <v>663</v>
      </c>
      <c r="L480" s="30"/>
      <c r="M480" s="111" t="s">
        <v>15</v>
      </c>
    </row>
    <row r="481" spans="1:13" s="106" customFormat="1" ht="15.75">
      <c r="A481" s="62" t="s">
        <v>360</v>
      </c>
      <c r="B481" s="117">
        <v>42789</v>
      </c>
      <c r="C481" s="6" t="s">
        <v>80</v>
      </c>
      <c r="D481" s="62" t="s">
        <v>401</v>
      </c>
      <c r="E481" s="62" t="s">
        <v>11</v>
      </c>
      <c r="F481" s="62" t="s">
        <v>22</v>
      </c>
      <c r="G481" s="24"/>
      <c r="H481" s="29">
        <v>700</v>
      </c>
      <c r="I481" s="10">
        <f t="shared" si="7"/>
        <v>2391672</v>
      </c>
      <c r="J481" s="62" t="s">
        <v>95</v>
      </c>
      <c r="K481" s="28" t="s">
        <v>663</v>
      </c>
      <c r="L481" s="62" t="s">
        <v>306</v>
      </c>
      <c r="M481" s="32" t="s">
        <v>15</v>
      </c>
    </row>
    <row r="482" spans="1:13" s="9" customFormat="1" ht="15.75">
      <c r="A482" s="62" t="s">
        <v>360</v>
      </c>
      <c r="B482" s="117">
        <v>42789</v>
      </c>
      <c r="C482" s="6" t="s">
        <v>156</v>
      </c>
      <c r="D482" s="62" t="s">
        <v>164</v>
      </c>
      <c r="E482" s="62" t="s">
        <v>196</v>
      </c>
      <c r="F482" s="62" t="s">
        <v>22</v>
      </c>
      <c r="G482" s="24"/>
      <c r="H482" s="29">
        <v>2600</v>
      </c>
      <c r="I482" s="10">
        <f t="shared" si="7"/>
        <v>2389072</v>
      </c>
      <c r="J482" s="62" t="s">
        <v>95</v>
      </c>
      <c r="K482" s="28" t="s">
        <v>663</v>
      </c>
      <c r="L482" s="62" t="s">
        <v>306</v>
      </c>
      <c r="M482" s="32" t="s">
        <v>15</v>
      </c>
    </row>
    <row r="483" spans="1:13" s="9" customFormat="1" ht="15" customHeight="1">
      <c r="A483" s="62" t="s">
        <v>360</v>
      </c>
      <c r="B483" s="117">
        <v>42789</v>
      </c>
      <c r="C483" s="6" t="s">
        <v>80</v>
      </c>
      <c r="D483" s="62" t="s">
        <v>499</v>
      </c>
      <c r="E483" s="62" t="s">
        <v>11</v>
      </c>
      <c r="F483" s="62" t="s">
        <v>12</v>
      </c>
      <c r="G483" s="24"/>
      <c r="H483" s="29">
        <v>1000</v>
      </c>
      <c r="I483" s="10">
        <f t="shared" si="7"/>
        <v>2388072</v>
      </c>
      <c r="J483" s="62" t="s">
        <v>84</v>
      </c>
      <c r="K483" s="28" t="s">
        <v>663</v>
      </c>
      <c r="L483" s="62" t="s">
        <v>305</v>
      </c>
      <c r="M483" s="108" t="s">
        <v>15</v>
      </c>
    </row>
    <row r="484" spans="1:13" s="94" customFormat="1" ht="15" customHeight="1">
      <c r="A484" s="62" t="s">
        <v>360</v>
      </c>
      <c r="B484" s="117">
        <v>42789</v>
      </c>
      <c r="C484" s="6" t="s">
        <v>80</v>
      </c>
      <c r="D484" s="62" t="s">
        <v>500</v>
      </c>
      <c r="E484" s="62" t="s">
        <v>11</v>
      </c>
      <c r="F484" s="62" t="s">
        <v>12</v>
      </c>
      <c r="G484" s="24"/>
      <c r="H484" s="29">
        <v>500</v>
      </c>
      <c r="I484" s="10">
        <f t="shared" si="7"/>
        <v>2387572</v>
      </c>
      <c r="J484" s="62" t="s">
        <v>84</v>
      </c>
      <c r="K484" s="28" t="s">
        <v>663</v>
      </c>
      <c r="L484" s="62" t="s">
        <v>305</v>
      </c>
      <c r="M484" s="108" t="s">
        <v>15</v>
      </c>
    </row>
    <row r="485" spans="1:13" s="9" customFormat="1" ht="15.75">
      <c r="A485" s="62" t="s">
        <v>360</v>
      </c>
      <c r="B485" s="117">
        <v>42789</v>
      </c>
      <c r="C485" s="6" t="s">
        <v>80</v>
      </c>
      <c r="D485" s="62" t="s">
        <v>501</v>
      </c>
      <c r="E485" s="62" t="s">
        <v>11</v>
      </c>
      <c r="F485" s="62" t="s">
        <v>12</v>
      </c>
      <c r="G485" s="24"/>
      <c r="H485" s="29">
        <v>500</v>
      </c>
      <c r="I485" s="10">
        <f t="shared" si="7"/>
        <v>2387072</v>
      </c>
      <c r="J485" s="62" t="s">
        <v>84</v>
      </c>
      <c r="K485" s="28" t="s">
        <v>663</v>
      </c>
      <c r="L485" s="62" t="s">
        <v>305</v>
      </c>
      <c r="M485" s="108" t="s">
        <v>15</v>
      </c>
    </row>
    <row r="486" spans="1:13" s="9" customFormat="1" ht="15" customHeight="1">
      <c r="A486" s="62" t="s">
        <v>360</v>
      </c>
      <c r="B486" s="117">
        <v>42789</v>
      </c>
      <c r="C486" s="6" t="s">
        <v>80</v>
      </c>
      <c r="D486" s="62" t="s">
        <v>502</v>
      </c>
      <c r="E486" s="62" t="s">
        <v>11</v>
      </c>
      <c r="F486" s="62" t="s">
        <v>12</v>
      </c>
      <c r="G486" s="24"/>
      <c r="H486" s="29">
        <v>1200</v>
      </c>
      <c r="I486" s="10">
        <f t="shared" si="7"/>
        <v>2385872</v>
      </c>
      <c r="J486" s="62" t="s">
        <v>84</v>
      </c>
      <c r="K486" s="28" t="s">
        <v>663</v>
      </c>
      <c r="L486" s="62" t="s">
        <v>305</v>
      </c>
      <c r="M486" s="108" t="s">
        <v>15</v>
      </c>
    </row>
    <row r="487" spans="1:13" s="9" customFormat="1" ht="15.75">
      <c r="A487" s="62" t="s">
        <v>360</v>
      </c>
      <c r="B487" s="117">
        <v>42789</v>
      </c>
      <c r="C487" s="6" t="s">
        <v>183</v>
      </c>
      <c r="D487" s="62" t="s">
        <v>393</v>
      </c>
      <c r="E487" s="62" t="s">
        <v>197</v>
      </c>
      <c r="F487" s="62" t="s">
        <v>12</v>
      </c>
      <c r="G487" s="24"/>
      <c r="H487" s="29">
        <v>1100</v>
      </c>
      <c r="I487" s="10">
        <f t="shared" si="7"/>
        <v>2384772</v>
      </c>
      <c r="J487" s="62" t="s">
        <v>84</v>
      </c>
      <c r="K487" s="28" t="s">
        <v>663</v>
      </c>
      <c r="L487" s="62" t="s">
        <v>305</v>
      </c>
      <c r="M487" s="108" t="s">
        <v>15</v>
      </c>
    </row>
    <row r="488" spans="1:13" s="9" customFormat="1" ht="15.75">
      <c r="A488" s="62" t="s">
        <v>360</v>
      </c>
      <c r="B488" s="117">
        <v>42789</v>
      </c>
      <c r="C488" s="6" t="s">
        <v>80</v>
      </c>
      <c r="D488" s="62" t="s">
        <v>456</v>
      </c>
      <c r="E488" s="62" t="s">
        <v>11</v>
      </c>
      <c r="F488" s="62" t="s">
        <v>12</v>
      </c>
      <c r="G488" s="24"/>
      <c r="H488" s="29">
        <v>1200</v>
      </c>
      <c r="I488" s="10">
        <f t="shared" si="7"/>
        <v>2383572</v>
      </c>
      <c r="J488" s="62" t="s">
        <v>82</v>
      </c>
      <c r="K488" s="28" t="s">
        <v>663</v>
      </c>
      <c r="L488" s="62" t="s">
        <v>83</v>
      </c>
      <c r="M488" s="108" t="s">
        <v>15</v>
      </c>
    </row>
    <row r="489" spans="1:13" s="9" customFormat="1" ht="15.75">
      <c r="A489" s="62" t="s">
        <v>360</v>
      </c>
      <c r="B489" s="117">
        <v>42789</v>
      </c>
      <c r="C489" s="6" t="s">
        <v>80</v>
      </c>
      <c r="D489" s="62" t="s">
        <v>457</v>
      </c>
      <c r="E489" s="62" t="s">
        <v>11</v>
      </c>
      <c r="F489" s="62" t="s">
        <v>12</v>
      </c>
      <c r="G489" s="24"/>
      <c r="H489" s="29">
        <v>800</v>
      </c>
      <c r="I489" s="10">
        <f t="shared" si="7"/>
        <v>2382772</v>
      </c>
      <c r="J489" s="62" t="s">
        <v>82</v>
      </c>
      <c r="K489" s="28" t="s">
        <v>663</v>
      </c>
      <c r="L489" s="62" t="s">
        <v>83</v>
      </c>
      <c r="M489" s="108" t="s">
        <v>15</v>
      </c>
    </row>
    <row r="490" spans="1:13" s="9" customFormat="1" ht="15.75">
      <c r="A490" s="62" t="s">
        <v>360</v>
      </c>
      <c r="B490" s="117">
        <v>42789</v>
      </c>
      <c r="C490" s="6" t="s">
        <v>80</v>
      </c>
      <c r="D490" s="62" t="s">
        <v>458</v>
      </c>
      <c r="E490" s="62" t="s">
        <v>11</v>
      </c>
      <c r="F490" s="62" t="s">
        <v>12</v>
      </c>
      <c r="G490" s="24"/>
      <c r="H490" s="29">
        <v>600</v>
      </c>
      <c r="I490" s="10">
        <f t="shared" si="7"/>
        <v>2382172</v>
      </c>
      <c r="J490" s="62" t="s">
        <v>82</v>
      </c>
      <c r="K490" s="28" t="s">
        <v>663</v>
      </c>
      <c r="L490" s="62" t="s">
        <v>83</v>
      </c>
      <c r="M490" s="108" t="s">
        <v>15</v>
      </c>
    </row>
    <row r="491" spans="1:13" s="9" customFormat="1" ht="15.75">
      <c r="A491" s="62" t="s">
        <v>360</v>
      </c>
      <c r="B491" s="117">
        <v>42789</v>
      </c>
      <c r="C491" s="6" t="s">
        <v>183</v>
      </c>
      <c r="D491" s="62" t="s">
        <v>393</v>
      </c>
      <c r="E491" s="62" t="s">
        <v>197</v>
      </c>
      <c r="F491" s="62" t="s">
        <v>12</v>
      </c>
      <c r="G491" s="24"/>
      <c r="H491" s="29">
        <v>1100</v>
      </c>
      <c r="I491" s="10">
        <f t="shared" si="7"/>
        <v>2381072</v>
      </c>
      <c r="J491" s="62" t="s">
        <v>82</v>
      </c>
      <c r="K491" s="28" t="s">
        <v>663</v>
      </c>
      <c r="L491" s="62" t="s">
        <v>83</v>
      </c>
      <c r="M491" s="108" t="s">
        <v>15</v>
      </c>
    </row>
    <row r="492" spans="1:13" s="9" customFormat="1" ht="15.75">
      <c r="A492" s="62" t="s">
        <v>360</v>
      </c>
      <c r="B492" s="117">
        <v>42789</v>
      </c>
      <c r="C492" s="6" t="s">
        <v>297</v>
      </c>
      <c r="D492" s="62" t="s">
        <v>295</v>
      </c>
      <c r="E492" s="62" t="s">
        <v>18</v>
      </c>
      <c r="F492" s="62" t="s">
        <v>19</v>
      </c>
      <c r="G492" s="24"/>
      <c r="H492" s="29">
        <v>800</v>
      </c>
      <c r="I492" s="10">
        <f t="shared" si="7"/>
        <v>2380272</v>
      </c>
      <c r="J492" s="62" t="s">
        <v>74</v>
      </c>
      <c r="K492" s="28" t="s">
        <v>663</v>
      </c>
      <c r="L492" s="62" t="s">
        <v>303</v>
      </c>
      <c r="M492" s="108" t="s">
        <v>15</v>
      </c>
    </row>
    <row r="493" spans="1:13" s="9" customFormat="1" ht="15.75">
      <c r="A493" s="62" t="s">
        <v>360</v>
      </c>
      <c r="B493" s="117">
        <v>42789</v>
      </c>
      <c r="C493" s="6" t="s">
        <v>298</v>
      </c>
      <c r="D493" s="62" t="s">
        <v>295</v>
      </c>
      <c r="E493" s="62" t="s">
        <v>18</v>
      </c>
      <c r="F493" s="62" t="s">
        <v>19</v>
      </c>
      <c r="G493" s="24"/>
      <c r="H493" s="29">
        <v>2500</v>
      </c>
      <c r="I493" s="10">
        <f t="shared" si="7"/>
        <v>2377772</v>
      </c>
      <c r="J493" s="62" t="s">
        <v>74</v>
      </c>
      <c r="K493" s="28" t="s">
        <v>663</v>
      </c>
      <c r="L493" s="62" t="s">
        <v>303</v>
      </c>
      <c r="M493" s="108" t="s">
        <v>15</v>
      </c>
    </row>
    <row r="494" spans="1:13" s="9" customFormat="1" ht="15.75">
      <c r="A494" s="62" t="s">
        <v>360</v>
      </c>
      <c r="B494" s="117">
        <v>42789</v>
      </c>
      <c r="C494" s="6" t="s">
        <v>299</v>
      </c>
      <c r="D494" s="62" t="s">
        <v>295</v>
      </c>
      <c r="E494" s="62" t="s">
        <v>18</v>
      </c>
      <c r="F494" s="62" t="s">
        <v>19</v>
      </c>
      <c r="G494" s="24"/>
      <c r="H494" s="29">
        <v>2200</v>
      </c>
      <c r="I494" s="10">
        <f t="shared" si="7"/>
        <v>2375572</v>
      </c>
      <c r="J494" s="62" t="s">
        <v>74</v>
      </c>
      <c r="K494" s="28" t="s">
        <v>663</v>
      </c>
      <c r="L494" s="62" t="s">
        <v>303</v>
      </c>
      <c r="M494" s="108" t="s">
        <v>15</v>
      </c>
    </row>
    <row r="495" spans="1:13" s="9" customFormat="1" ht="15.75">
      <c r="A495" s="62" t="s">
        <v>360</v>
      </c>
      <c r="B495" s="117">
        <v>42789</v>
      </c>
      <c r="C495" s="6" t="s">
        <v>300</v>
      </c>
      <c r="D495" s="62" t="s">
        <v>295</v>
      </c>
      <c r="E495" s="62" t="s">
        <v>18</v>
      </c>
      <c r="F495" s="62" t="s">
        <v>19</v>
      </c>
      <c r="G495" s="24"/>
      <c r="H495" s="29">
        <v>1200</v>
      </c>
      <c r="I495" s="10">
        <f t="shared" si="7"/>
        <v>2374372</v>
      </c>
      <c r="J495" s="62" t="s">
        <v>74</v>
      </c>
      <c r="K495" s="28" t="s">
        <v>663</v>
      </c>
      <c r="L495" s="62" t="s">
        <v>303</v>
      </c>
      <c r="M495" s="108" t="s">
        <v>15</v>
      </c>
    </row>
    <row r="496" spans="1:13" s="9" customFormat="1" ht="15.75">
      <c r="A496" s="62" t="s">
        <v>360</v>
      </c>
      <c r="B496" s="117">
        <v>42789</v>
      </c>
      <c r="C496" s="6" t="s">
        <v>301</v>
      </c>
      <c r="D496" s="62" t="s">
        <v>295</v>
      </c>
      <c r="E496" s="62" t="s">
        <v>18</v>
      </c>
      <c r="F496" s="62" t="s">
        <v>19</v>
      </c>
      <c r="G496" s="24"/>
      <c r="H496" s="29">
        <v>3000</v>
      </c>
      <c r="I496" s="10">
        <f t="shared" si="7"/>
        <v>2371372</v>
      </c>
      <c r="J496" s="62" t="s">
        <v>74</v>
      </c>
      <c r="K496" s="28" t="s">
        <v>663</v>
      </c>
      <c r="L496" s="62" t="s">
        <v>303</v>
      </c>
      <c r="M496" s="108" t="s">
        <v>15</v>
      </c>
    </row>
    <row r="497" spans="1:13" s="9" customFormat="1" ht="15.75">
      <c r="A497" s="62" t="s">
        <v>360</v>
      </c>
      <c r="B497" s="117">
        <v>42789</v>
      </c>
      <c r="C497" s="6" t="s">
        <v>302</v>
      </c>
      <c r="D497" s="62" t="s">
        <v>295</v>
      </c>
      <c r="E497" s="62" t="s">
        <v>18</v>
      </c>
      <c r="F497" s="62" t="s">
        <v>19</v>
      </c>
      <c r="G497" s="24"/>
      <c r="H497" s="29">
        <v>2200</v>
      </c>
      <c r="I497" s="10">
        <f t="shared" si="7"/>
        <v>2369172</v>
      </c>
      <c r="J497" s="62" t="s">
        <v>74</v>
      </c>
      <c r="K497" s="28" t="s">
        <v>663</v>
      </c>
      <c r="L497" s="62" t="s">
        <v>303</v>
      </c>
      <c r="M497" s="108" t="s">
        <v>15</v>
      </c>
    </row>
    <row r="498" spans="1:13" s="9" customFormat="1" ht="15.75">
      <c r="A498" s="62" t="s">
        <v>360</v>
      </c>
      <c r="B498" s="117">
        <v>42789</v>
      </c>
      <c r="C498" s="6" t="s">
        <v>80</v>
      </c>
      <c r="D498" s="62" t="s">
        <v>304</v>
      </c>
      <c r="E498" s="62" t="s">
        <v>11</v>
      </c>
      <c r="F498" s="62" t="s">
        <v>22</v>
      </c>
      <c r="G498" s="24"/>
      <c r="H498" s="29">
        <v>600</v>
      </c>
      <c r="I498" s="10">
        <f t="shared" si="7"/>
        <v>2368572</v>
      </c>
      <c r="J498" s="62" t="s">
        <v>23</v>
      </c>
      <c r="K498" s="28" t="s">
        <v>663</v>
      </c>
      <c r="L498" s="62" t="s">
        <v>28</v>
      </c>
      <c r="M498" s="108" t="s">
        <v>15</v>
      </c>
    </row>
    <row r="499" spans="1:13" s="9" customFormat="1" ht="15.75">
      <c r="A499" s="62" t="s">
        <v>360</v>
      </c>
      <c r="B499" s="117">
        <v>42789</v>
      </c>
      <c r="C499" s="6" t="s">
        <v>62</v>
      </c>
      <c r="D499" s="62" t="s">
        <v>378</v>
      </c>
      <c r="E499" s="62" t="s">
        <v>31</v>
      </c>
      <c r="F499" s="62" t="s">
        <v>72</v>
      </c>
      <c r="G499" s="24"/>
      <c r="H499" s="29">
        <v>6200</v>
      </c>
      <c r="I499" s="10">
        <f t="shared" si="7"/>
        <v>2362372</v>
      </c>
      <c r="J499" s="62" t="s">
        <v>86</v>
      </c>
      <c r="K499" s="28" t="s">
        <v>663</v>
      </c>
      <c r="L499" s="62" t="s">
        <v>567</v>
      </c>
      <c r="M499" s="108" t="s">
        <v>15</v>
      </c>
    </row>
    <row r="500" spans="1:13" s="9" customFormat="1" ht="15.75">
      <c r="A500" s="62" t="s">
        <v>360</v>
      </c>
      <c r="B500" s="117">
        <v>42789</v>
      </c>
      <c r="C500" s="6" t="s">
        <v>80</v>
      </c>
      <c r="D500" s="62" t="s">
        <v>503</v>
      </c>
      <c r="E500" s="62" t="s">
        <v>11</v>
      </c>
      <c r="F500" s="62" t="s">
        <v>12</v>
      </c>
      <c r="G500" s="24"/>
      <c r="H500" s="29">
        <v>800</v>
      </c>
      <c r="I500" s="10">
        <f t="shared" si="7"/>
        <v>2361572</v>
      </c>
      <c r="J500" s="62" t="s">
        <v>84</v>
      </c>
      <c r="K500" s="28" t="s">
        <v>663</v>
      </c>
      <c r="L500" s="62" t="s">
        <v>305</v>
      </c>
      <c r="M500" s="108" t="s">
        <v>15</v>
      </c>
    </row>
    <row r="501" spans="1:13" s="9" customFormat="1" ht="15.75">
      <c r="A501" s="62" t="s">
        <v>360</v>
      </c>
      <c r="B501" s="117">
        <v>42789</v>
      </c>
      <c r="C501" s="6" t="s">
        <v>20</v>
      </c>
      <c r="D501" s="62" t="s">
        <v>393</v>
      </c>
      <c r="E501" s="62" t="s">
        <v>197</v>
      </c>
      <c r="F501" s="62" t="s">
        <v>12</v>
      </c>
      <c r="G501" s="24"/>
      <c r="H501" s="29">
        <v>500</v>
      </c>
      <c r="I501" s="10">
        <f t="shared" si="7"/>
        <v>2361072</v>
      </c>
      <c r="J501" s="62" t="s">
        <v>84</v>
      </c>
      <c r="K501" s="28" t="s">
        <v>663</v>
      </c>
      <c r="L501" s="62" t="s">
        <v>305</v>
      </c>
      <c r="M501" s="108" t="s">
        <v>15</v>
      </c>
    </row>
    <row r="502" spans="1:13" s="9" customFormat="1" ht="15.75">
      <c r="A502" s="62" t="s">
        <v>360</v>
      </c>
      <c r="B502" s="117">
        <v>42790</v>
      </c>
      <c r="C502" s="6" t="s">
        <v>80</v>
      </c>
      <c r="D502" s="62" t="s">
        <v>108</v>
      </c>
      <c r="E502" s="62" t="s">
        <v>11</v>
      </c>
      <c r="F502" s="62" t="s">
        <v>72</v>
      </c>
      <c r="G502" s="24"/>
      <c r="H502" s="29">
        <v>1000</v>
      </c>
      <c r="I502" s="10">
        <f t="shared" si="7"/>
        <v>2360072</v>
      </c>
      <c r="J502" s="62" t="s">
        <v>194</v>
      </c>
      <c r="K502" s="28" t="s">
        <v>663</v>
      </c>
      <c r="L502" s="62" t="s">
        <v>274</v>
      </c>
      <c r="M502" s="32" t="s">
        <v>15</v>
      </c>
    </row>
    <row r="503" spans="1:13" s="9" customFormat="1" ht="15.75">
      <c r="A503" s="62" t="s">
        <v>360</v>
      </c>
      <c r="B503" s="117">
        <v>42790</v>
      </c>
      <c r="C503" s="6" t="s">
        <v>80</v>
      </c>
      <c r="D503" s="62" t="s">
        <v>108</v>
      </c>
      <c r="E503" s="62" t="s">
        <v>11</v>
      </c>
      <c r="F503" s="62" t="s">
        <v>72</v>
      </c>
      <c r="G503" s="24"/>
      <c r="H503" s="29">
        <v>1000</v>
      </c>
      <c r="I503" s="10">
        <f t="shared" si="7"/>
        <v>2359072</v>
      </c>
      <c r="J503" s="62" t="s">
        <v>73</v>
      </c>
      <c r="K503" s="28" t="s">
        <v>663</v>
      </c>
      <c r="L503" s="62" t="s">
        <v>198</v>
      </c>
      <c r="M503" s="108" t="s">
        <v>15</v>
      </c>
    </row>
    <row r="504" spans="1:13" s="9" customFormat="1" ht="15.75">
      <c r="A504" s="62" t="s">
        <v>360</v>
      </c>
      <c r="B504" s="117">
        <v>42790</v>
      </c>
      <c r="C504" s="6" t="s">
        <v>80</v>
      </c>
      <c r="D504" s="62" t="s">
        <v>108</v>
      </c>
      <c r="E504" s="62" t="s">
        <v>11</v>
      </c>
      <c r="F504" s="62" t="s">
        <v>72</v>
      </c>
      <c r="G504" s="24"/>
      <c r="H504" s="29">
        <v>1000</v>
      </c>
      <c r="I504" s="10">
        <f t="shared" si="7"/>
        <v>2358072</v>
      </c>
      <c r="J504" s="62" t="s">
        <v>93</v>
      </c>
      <c r="K504" s="28" t="s">
        <v>663</v>
      </c>
      <c r="L504" s="62" t="s">
        <v>94</v>
      </c>
      <c r="M504" s="32" t="s">
        <v>15</v>
      </c>
    </row>
    <row r="505" spans="1:13" s="9" customFormat="1" ht="15.75">
      <c r="A505" s="62" t="s">
        <v>360</v>
      </c>
      <c r="B505" s="117">
        <v>42790</v>
      </c>
      <c r="C505" s="6" t="s">
        <v>80</v>
      </c>
      <c r="D505" s="62" t="s">
        <v>108</v>
      </c>
      <c r="E505" s="62" t="s">
        <v>11</v>
      </c>
      <c r="F505" s="62" t="s">
        <v>12</v>
      </c>
      <c r="G505" s="24"/>
      <c r="H505" s="29">
        <v>1000</v>
      </c>
      <c r="I505" s="10">
        <f t="shared" si="7"/>
        <v>2357072</v>
      </c>
      <c r="J505" s="62" t="s">
        <v>192</v>
      </c>
      <c r="K505" s="28" t="s">
        <v>663</v>
      </c>
      <c r="L505" s="62" t="s">
        <v>289</v>
      </c>
      <c r="M505" s="32" t="s">
        <v>15</v>
      </c>
    </row>
    <row r="506" spans="1:13" s="9" customFormat="1" ht="15.75">
      <c r="A506" s="62" t="s">
        <v>360</v>
      </c>
      <c r="B506" s="117">
        <v>42790</v>
      </c>
      <c r="C506" s="6" t="s">
        <v>154</v>
      </c>
      <c r="D506" s="62" t="s">
        <v>334</v>
      </c>
      <c r="E506" s="62" t="s">
        <v>11</v>
      </c>
      <c r="F506" s="62" t="s">
        <v>12</v>
      </c>
      <c r="G506" s="24"/>
      <c r="H506" s="29">
        <v>1500</v>
      </c>
      <c r="I506" s="10">
        <f t="shared" si="7"/>
        <v>2355572</v>
      </c>
      <c r="J506" s="62" t="s">
        <v>335</v>
      </c>
      <c r="K506" s="28" t="s">
        <v>663</v>
      </c>
      <c r="L506" s="62" t="s">
        <v>411</v>
      </c>
      <c r="M506" s="108" t="s">
        <v>15</v>
      </c>
    </row>
    <row r="507" spans="1:13" s="9" customFormat="1" ht="15.75">
      <c r="A507" s="62" t="s">
        <v>360</v>
      </c>
      <c r="B507" s="117">
        <v>42790</v>
      </c>
      <c r="C507" s="6" t="s">
        <v>155</v>
      </c>
      <c r="D507" s="62" t="s">
        <v>336</v>
      </c>
      <c r="E507" s="62" t="s">
        <v>196</v>
      </c>
      <c r="F507" s="62" t="s">
        <v>12</v>
      </c>
      <c r="G507" s="24"/>
      <c r="H507" s="29">
        <v>5000</v>
      </c>
      <c r="I507" s="10">
        <f t="shared" si="7"/>
        <v>2350572</v>
      </c>
      <c r="J507" s="62" t="s">
        <v>335</v>
      </c>
      <c r="K507" s="28" t="s">
        <v>663</v>
      </c>
      <c r="L507" s="62" t="s">
        <v>411</v>
      </c>
      <c r="M507" s="108" t="s">
        <v>15</v>
      </c>
    </row>
    <row r="508" spans="1:13" s="9" customFormat="1" ht="15.75">
      <c r="A508" s="62" t="s">
        <v>360</v>
      </c>
      <c r="B508" s="117">
        <v>42790</v>
      </c>
      <c r="C508" s="6" t="s">
        <v>80</v>
      </c>
      <c r="D508" s="62" t="s">
        <v>658</v>
      </c>
      <c r="E508" s="62" t="s">
        <v>11</v>
      </c>
      <c r="F508" s="62" t="s">
        <v>12</v>
      </c>
      <c r="G508" s="24"/>
      <c r="H508" s="29">
        <v>1100</v>
      </c>
      <c r="I508" s="10">
        <f t="shared" si="7"/>
        <v>2349472</v>
      </c>
      <c r="J508" s="62" t="s">
        <v>335</v>
      </c>
      <c r="K508" s="28" t="s">
        <v>663</v>
      </c>
      <c r="L508" s="62" t="s">
        <v>411</v>
      </c>
      <c r="M508" s="108" t="s">
        <v>15</v>
      </c>
    </row>
    <row r="509" spans="1:13" s="9" customFormat="1" ht="15.75">
      <c r="A509" s="62" t="s">
        <v>360</v>
      </c>
      <c r="B509" s="117">
        <v>42790</v>
      </c>
      <c r="C509" s="6" t="s">
        <v>156</v>
      </c>
      <c r="D509" s="62" t="s">
        <v>337</v>
      </c>
      <c r="E509" s="62" t="s">
        <v>196</v>
      </c>
      <c r="F509" s="62" t="s">
        <v>12</v>
      </c>
      <c r="G509" s="24"/>
      <c r="H509" s="29">
        <v>3000</v>
      </c>
      <c r="I509" s="10">
        <f t="shared" si="7"/>
        <v>2346472</v>
      </c>
      <c r="J509" s="62" t="s">
        <v>335</v>
      </c>
      <c r="K509" s="28" t="s">
        <v>663</v>
      </c>
      <c r="L509" s="62" t="s">
        <v>411</v>
      </c>
      <c r="M509" s="108" t="s">
        <v>15</v>
      </c>
    </row>
    <row r="510" spans="1:13" s="9" customFormat="1" ht="15.75">
      <c r="A510" s="62" t="s">
        <v>360</v>
      </c>
      <c r="B510" s="117">
        <v>42790</v>
      </c>
      <c r="C510" s="6" t="s">
        <v>80</v>
      </c>
      <c r="D510" s="62" t="s">
        <v>36</v>
      </c>
      <c r="E510" s="62" t="s">
        <v>11</v>
      </c>
      <c r="F510" s="62" t="s">
        <v>19</v>
      </c>
      <c r="G510" s="24"/>
      <c r="H510" s="29">
        <v>200</v>
      </c>
      <c r="I510" s="10">
        <f t="shared" si="7"/>
        <v>2346272</v>
      </c>
      <c r="J510" s="62" t="s">
        <v>74</v>
      </c>
      <c r="K510" s="28" t="s">
        <v>663</v>
      </c>
      <c r="L510" s="62" t="s">
        <v>75</v>
      </c>
      <c r="M510" s="108" t="s">
        <v>15</v>
      </c>
    </row>
    <row r="511" spans="1:13" s="9" customFormat="1" ht="15.75">
      <c r="A511" s="62" t="s">
        <v>360</v>
      </c>
      <c r="B511" s="117">
        <v>42790</v>
      </c>
      <c r="C511" s="6" t="s">
        <v>80</v>
      </c>
      <c r="D511" s="62" t="s">
        <v>504</v>
      </c>
      <c r="E511" s="62" t="s">
        <v>11</v>
      </c>
      <c r="F511" s="62" t="s">
        <v>12</v>
      </c>
      <c r="G511" s="24"/>
      <c r="H511" s="29">
        <v>600</v>
      </c>
      <c r="I511" s="10">
        <f t="shared" si="7"/>
        <v>2345672</v>
      </c>
      <c r="J511" s="62" t="s">
        <v>84</v>
      </c>
      <c r="K511" s="28" t="s">
        <v>663</v>
      </c>
      <c r="L511" s="62" t="s">
        <v>85</v>
      </c>
      <c r="M511" s="108" t="s">
        <v>15</v>
      </c>
    </row>
    <row r="512" spans="1:13" s="9" customFormat="1" ht="15.75">
      <c r="A512" s="62" t="s">
        <v>360</v>
      </c>
      <c r="B512" s="117">
        <v>42790</v>
      </c>
      <c r="C512" s="6" t="s">
        <v>80</v>
      </c>
      <c r="D512" s="62" t="s">
        <v>505</v>
      </c>
      <c r="E512" s="62" t="s">
        <v>11</v>
      </c>
      <c r="F512" s="62" t="s">
        <v>12</v>
      </c>
      <c r="G512" s="24"/>
      <c r="H512" s="29">
        <v>400</v>
      </c>
      <c r="I512" s="10">
        <f t="shared" si="7"/>
        <v>2345272</v>
      </c>
      <c r="J512" s="62" t="s">
        <v>84</v>
      </c>
      <c r="K512" s="28" t="s">
        <v>663</v>
      </c>
      <c r="L512" s="62" t="s">
        <v>85</v>
      </c>
      <c r="M512" s="108" t="s">
        <v>15</v>
      </c>
    </row>
    <row r="513" spans="1:13" s="9" customFormat="1" ht="15.75">
      <c r="A513" s="62" t="s">
        <v>360</v>
      </c>
      <c r="B513" s="117">
        <v>42790</v>
      </c>
      <c r="C513" s="6" t="s">
        <v>80</v>
      </c>
      <c r="D513" s="62" t="s">
        <v>506</v>
      </c>
      <c r="E513" s="62" t="s">
        <v>11</v>
      </c>
      <c r="F513" s="62" t="s">
        <v>12</v>
      </c>
      <c r="G513" s="24"/>
      <c r="H513" s="29">
        <v>700</v>
      </c>
      <c r="I513" s="10">
        <f t="shared" si="7"/>
        <v>2344572</v>
      </c>
      <c r="J513" s="62" t="s">
        <v>84</v>
      </c>
      <c r="K513" s="28" t="s">
        <v>663</v>
      </c>
      <c r="L513" s="62" t="s">
        <v>85</v>
      </c>
      <c r="M513" s="108" t="s">
        <v>15</v>
      </c>
    </row>
    <row r="514" spans="1:13" s="9" customFormat="1" ht="15.75">
      <c r="A514" s="62" t="s">
        <v>360</v>
      </c>
      <c r="B514" s="117">
        <v>42790</v>
      </c>
      <c r="C514" s="6" t="s">
        <v>183</v>
      </c>
      <c r="D514" s="62" t="s">
        <v>296</v>
      </c>
      <c r="E514" s="62" t="s">
        <v>197</v>
      </c>
      <c r="F514" s="62" t="s">
        <v>12</v>
      </c>
      <c r="G514" s="24"/>
      <c r="H514" s="29">
        <v>1100</v>
      </c>
      <c r="I514" s="10">
        <f t="shared" si="7"/>
        <v>2343472</v>
      </c>
      <c r="J514" s="62" t="s">
        <v>84</v>
      </c>
      <c r="K514" s="28" t="s">
        <v>663</v>
      </c>
      <c r="L514" s="62" t="s">
        <v>85</v>
      </c>
      <c r="M514" s="108" t="s">
        <v>15</v>
      </c>
    </row>
    <row r="515" spans="1:13" s="9" customFormat="1" ht="15.75">
      <c r="A515" s="62" t="s">
        <v>360</v>
      </c>
      <c r="B515" s="117">
        <v>42790</v>
      </c>
      <c r="C515" s="6" t="s">
        <v>80</v>
      </c>
      <c r="D515" s="62" t="s">
        <v>459</v>
      </c>
      <c r="E515" s="62" t="s">
        <v>11</v>
      </c>
      <c r="F515" s="62" t="s">
        <v>12</v>
      </c>
      <c r="G515" s="24"/>
      <c r="H515" s="29">
        <v>500</v>
      </c>
      <c r="I515" s="10">
        <f t="shared" si="7"/>
        <v>2342972</v>
      </c>
      <c r="J515" s="62" t="s">
        <v>82</v>
      </c>
      <c r="K515" s="28" t="s">
        <v>663</v>
      </c>
      <c r="L515" s="62" t="s">
        <v>83</v>
      </c>
      <c r="M515" s="108" t="s">
        <v>15</v>
      </c>
    </row>
    <row r="516" spans="1:13" s="9" customFormat="1" ht="15.75">
      <c r="A516" s="62" t="s">
        <v>360</v>
      </c>
      <c r="B516" s="117">
        <v>42790</v>
      </c>
      <c r="C516" s="6" t="s">
        <v>80</v>
      </c>
      <c r="D516" s="62" t="s">
        <v>460</v>
      </c>
      <c r="E516" s="62" t="s">
        <v>11</v>
      </c>
      <c r="F516" s="62" t="s">
        <v>12</v>
      </c>
      <c r="G516" s="24"/>
      <c r="H516" s="29">
        <v>300</v>
      </c>
      <c r="I516" s="10">
        <f t="shared" ref="I516:I576" si="8">I515+G516-H516</f>
        <v>2342672</v>
      </c>
      <c r="J516" s="62" t="s">
        <v>82</v>
      </c>
      <c r="K516" s="28" t="s">
        <v>663</v>
      </c>
      <c r="L516" s="62" t="s">
        <v>83</v>
      </c>
      <c r="M516" s="108" t="s">
        <v>15</v>
      </c>
    </row>
    <row r="517" spans="1:13" s="9" customFormat="1" ht="15.75">
      <c r="A517" s="62" t="s">
        <v>360</v>
      </c>
      <c r="B517" s="117">
        <v>42790</v>
      </c>
      <c r="C517" s="6" t="s">
        <v>80</v>
      </c>
      <c r="D517" s="62" t="s">
        <v>461</v>
      </c>
      <c r="E517" s="62" t="s">
        <v>11</v>
      </c>
      <c r="F517" s="62" t="s">
        <v>12</v>
      </c>
      <c r="G517" s="24"/>
      <c r="H517" s="29">
        <v>700</v>
      </c>
      <c r="I517" s="10">
        <f t="shared" si="8"/>
        <v>2341972</v>
      </c>
      <c r="J517" s="62" t="s">
        <v>82</v>
      </c>
      <c r="K517" s="28" t="s">
        <v>663</v>
      </c>
      <c r="L517" s="62" t="s">
        <v>83</v>
      </c>
      <c r="M517" s="108" t="s">
        <v>15</v>
      </c>
    </row>
    <row r="518" spans="1:13" s="9" customFormat="1" ht="15.75">
      <c r="A518" s="62" t="s">
        <v>360</v>
      </c>
      <c r="B518" s="117">
        <v>42790</v>
      </c>
      <c r="C518" s="6" t="s">
        <v>183</v>
      </c>
      <c r="D518" s="62" t="s">
        <v>296</v>
      </c>
      <c r="E518" s="62" t="s">
        <v>197</v>
      </c>
      <c r="F518" s="62" t="s">
        <v>12</v>
      </c>
      <c r="G518" s="24"/>
      <c r="H518" s="29">
        <v>1100</v>
      </c>
      <c r="I518" s="10">
        <f t="shared" si="8"/>
        <v>2340872</v>
      </c>
      <c r="J518" s="62" t="s">
        <v>82</v>
      </c>
      <c r="K518" s="28" t="s">
        <v>663</v>
      </c>
      <c r="L518" s="62" t="s">
        <v>83</v>
      </c>
      <c r="M518" s="108" t="s">
        <v>15</v>
      </c>
    </row>
    <row r="519" spans="1:13" s="9" customFormat="1" ht="15.75">
      <c r="A519" s="62" t="s">
        <v>360</v>
      </c>
      <c r="B519" s="117">
        <v>42790</v>
      </c>
      <c r="C519" s="6" t="s">
        <v>50</v>
      </c>
      <c r="D519" s="62" t="s">
        <v>340</v>
      </c>
      <c r="E519" s="62" t="s">
        <v>50</v>
      </c>
      <c r="F519" s="62" t="s">
        <v>19</v>
      </c>
      <c r="G519" s="24"/>
      <c r="H519" s="29">
        <v>39000</v>
      </c>
      <c r="I519" s="10">
        <f t="shared" si="8"/>
        <v>2301872</v>
      </c>
      <c r="J519" s="62" t="s">
        <v>74</v>
      </c>
      <c r="K519" s="28" t="s">
        <v>663</v>
      </c>
      <c r="L519" s="62" t="s">
        <v>412</v>
      </c>
      <c r="M519" s="108" t="s">
        <v>15</v>
      </c>
    </row>
    <row r="520" spans="1:13" s="9" customFormat="1" ht="15.75">
      <c r="A520" s="62" t="s">
        <v>360</v>
      </c>
      <c r="B520" s="117">
        <v>42790</v>
      </c>
      <c r="C520" s="6" t="s">
        <v>80</v>
      </c>
      <c r="D520" s="62" t="s">
        <v>341</v>
      </c>
      <c r="E520" s="62" t="s">
        <v>11</v>
      </c>
      <c r="F520" s="62" t="s">
        <v>19</v>
      </c>
      <c r="G520" s="24"/>
      <c r="H520" s="29">
        <v>400</v>
      </c>
      <c r="I520" s="10">
        <f t="shared" si="8"/>
        <v>2301472</v>
      </c>
      <c r="J520" s="62" t="s">
        <v>74</v>
      </c>
      <c r="K520" s="28" t="s">
        <v>663</v>
      </c>
      <c r="L520" s="62" t="s">
        <v>75</v>
      </c>
      <c r="M520" s="108" t="s">
        <v>15</v>
      </c>
    </row>
    <row r="521" spans="1:13" s="9" customFormat="1" ht="15.75">
      <c r="A521" s="62" t="s">
        <v>360</v>
      </c>
      <c r="B521" s="117">
        <v>42790</v>
      </c>
      <c r="C521" s="6" t="s">
        <v>141</v>
      </c>
      <c r="D521" s="62" t="s">
        <v>342</v>
      </c>
      <c r="E521" s="62" t="s">
        <v>38</v>
      </c>
      <c r="F521" s="62" t="s">
        <v>19</v>
      </c>
      <c r="G521" s="24"/>
      <c r="H521" s="29">
        <v>60000</v>
      </c>
      <c r="I521" s="10">
        <f t="shared" si="8"/>
        <v>2241472</v>
      </c>
      <c r="J521" s="62" t="s">
        <v>74</v>
      </c>
      <c r="K521" s="28" t="s">
        <v>664</v>
      </c>
      <c r="L521" s="62" t="s">
        <v>75</v>
      </c>
      <c r="M521" s="108" t="s">
        <v>15</v>
      </c>
    </row>
    <row r="522" spans="1:13" s="9" customFormat="1" ht="15.75">
      <c r="A522" s="62" t="s">
        <v>360</v>
      </c>
      <c r="B522" s="117">
        <v>42791</v>
      </c>
      <c r="C522" s="6" t="s">
        <v>155</v>
      </c>
      <c r="D522" s="62" t="s">
        <v>336</v>
      </c>
      <c r="E522" s="62" t="s">
        <v>196</v>
      </c>
      <c r="F522" s="62" t="s">
        <v>12</v>
      </c>
      <c r="G522" s="24"/>
      <c r="H522" s="29">
        <v>5000</v>
      </c>
      <c r="I522" s="10">
        <f t="shared" si="8"/>
        <v>2236472</v>
      </c>
      <c r="J522" s="62" t="s">
        <v>335</v>
      </c>
      <c r="K522" s="28" t="s">
        <v>663</v>
      </c>
      <c r="L522" s="62" t="s">
        <v>411</v>
      </c>
      <c r="M522" s="108" t="s">
        <v>15</v>
      </c>
    </row>
    <row r="523" spans="1:13" s="9" customFormat="1" ht="15.75">
      <c r="A523" s="62" t="s">
        <v>360</v>
      </c>
      <c r="B523" s="117">
        <v>42791</v>
      </c>
      <c r="C523" s="6" t="s">
        <v>80</v>
      </c>
      <c r="D523" s="62" t="s">
        <v>657</v>
      </c>
      <c r="E523" s="62" t="s">
        <v>11</v>
      </c>
      <c r="F523" s="62" t="s">
        <v>12</v>
      </c>
      <c r="G523" s="24"/>
      <c r="H523" s="29">
        <v>3800</v>
      </c>
      <c r="I523" s="10">
        <f t="shared" si="8"/>
        <v>2232672</v>
      </c>
      <c r="J523" s="62" t="s">
        <v>335</v>
      </c>
      <c r="K523" s="28" t="s">
        <v>663</v>
      </c>
      <c r="L523" s="62" t="s">
        <v>411</v>
      </c>
      <c r="M523" s="108" t="s">
        <v>15</v>
      </c>
    </row>
    <row r="524" spans="1:13" s="9" customFormat="1" ht="15.75">
      <c r="A524" s="62" t="s">
        <v>360</v>
      </c>
      <c r="B524" s="117">
        <v>42791</v>
      </c>
      <c r="C524" s="6" t="s">
        <v>156</v>
      </c>
      <c r="D524" s="62" t="s">
        <v>337</v>
      </c>
      <c r="E524" s="62" t="s">
        <v>196</v>
      </c>
      <c r="F524" s="62" t="s">
        <v>12</v>
      </c>
      <c r="G524" s="24"/>
      <c r="H524" s="29">
        <v>3000</v>
      </c>
      <c r="I524" s="10">
        <f t="shared" si="8"/>
        <v>2229672</v>
      </c>
      <c r="J524" s="62" t="s">
        <v>335</v>
      </c>
      <c r="K524" s="28" t="s">
        <v>663</v>
      </c>
      <c r="L524" s="62" t="s">
        <v>411</v>
      </c>
      <c r="M524" s="108" t="s">
        <v>15</v>
      </c>
    </row>
    <row r="525" spans="1:13" s="106" customFormat="1" ht="15.75">
      <c r="A525" s="62" t="s">
        <v>360</v>
      </c>
      <c r="B525" s="117">
        <v>42791</v>
      </c>
      <c r="C525" s="62" t="s">
        <v>394</v>
      </c>
      <c r="D525" s="62" t="s">
        <v>337</v>
      </c>
      <c r="E525" s="62" t="s">
        <v>197</v>
      </c>
      <c r="F525" s="62" t="s">
        <v>12</v>
      </c>
      <c r="G525" s="107"/>
      <c r="H525" s="29">
        <v>1500</v>
      </c>
      <c r="I525" s="10">
        <f t="shared" si="8"/>
        <v>2228172</v>
      </c>
      <c r="J525" s="62" t="s">
        <v>335</v>
      </c>
      <c r="K525" s="28" t="s">
        <v>663</v>
      </c>
      <c r="L525" s="62" t="s">
        <v>411</v>
      </c>
      <c r="M525" s="108" t="s">
        <v>15</v>
      </c>
    </row>
    <row r="526" spans="1:13" s="106" customFormat="1" ht="15.75">
      <c r="A526" s="62" t="s">
        <v>360</v>
      </c>
      <c r="B526" s="117">
        <v>42791</v>
      </c>
      <c r="C526" s="62" t="s">
        <v>80</v>
      </c>
      <c r="D526" s="62" t="s">
        <v>539</v>
      </c>
      <c r="E526" s="62" t="s">
        <v>11</v>
      </c>
      <c r="F526" s="62" t="s">
        <v>12</v>
      </c>
      <c r="G526" s="107"/>
      <c r="H526" s="29">
        <v>1000</v>
      </c>
      <c r="I526" s="10">
        <f t="shared" si="8"/>
        <v>2227172</v>
      </c>
      <c r="J526" s="62" t="s">
        <v>84</v>
      </c>
      <c r="K526" s="28" t="s">
        <v>663</v>
      </c>
      <c r="L526" s="62" t="s">
        <v>85</v>
      </c>
      <c r="M526" s="108" t="s">
        <v>15</v>
      </c>
    </row>
    <row r="527" spans="1:13" s="106" customFormat="1" ht="15.75">
      <c r="A527" s="62" t="s">
        <v>360</v>
      </c>
      <c r="B527" s="117">
        <v>42791</v>
      </c>
      <c r="C527" s="62" t="s">
        <v>80</v>
      </c>
      <c r="D527" s="62" t="s">
        <v>540</v>
      </c>
      <c r="E527" s="62" t="s">
        <v>11</v>
      </c>
      <c r="F527" s="62" t="s">
        <v>12</v>
      </c>
      <c r="G527" s="107"/>
      <c r="H527" s="29">
        <v>1000</v>
      </c>
      <c r="I527" s="10">
        <f t="shared" si="8"/>
        <v>2226172</v>
      </c>
      <c r="J527" s="62" t="s">
        <v>84</v>
      </c>
      <c r="K527" s="28" t="s">
        <v>663</v>
      </c>
      <c r="L527" s="62" t="s">
        <v>85</v>
      </c>
      <c r="M527" s="108" t="s">
        <v>15</v>
      </c>
    </row>
    <row r="528" spans="1:13" s="106" customFormat="1" ht="15.75">
      <c r="A528" s="62" t="s">
        <v>360</v>
      </c>
      <c r="B528" s="117">
        <v>42791</v>
      </c>
      <c r="C528" s="62" t="s">
        <v>20</v>
      </c>
      <c r="D528" s="62"/>
      <c r="E528" s="62" t="s">
        <v>197</v>
      </c>
      <c r="F528" s="62" t="s">
        <v>12</v>
      </c>
      <c r="G528" s="107"/>
      <c r="H528" s="29">
        <v>600</v>
      </c>
      <c r="I528" s="10">
        <f t="shared" si="8"/>
        <v>2225572</v>
      </c>
      <c r="J528" s="62" t="s">
        <v>84</v>
      </c>
      <c r="K528" s="28" t="s">
        <v>663</v>
      </c>
      <c r="L528" s="62" t="s">
        <v>85</v>
      </c>
      <c r="M528" s="108" t="s">
        <v>15</v>
      </c>
    </row>
    <row r="529" spans="1:13" s="106" customFormat="1" ht="15.75">
      <c r="A529" s="62" t="s">
        <v>360</v>
      </c>
      <c r="B529" s="117">
        <v>42792</v>
      </c>
      <c r="C529" s="62" t="s">
        <v>155</v>
      </c>
      <c r="D529" s="62" t="s">
        <v>336</v>
      </c>
      <c r="E529" s="62" t="s">
        <v>196</v>
      </c>
      <c r="F529" s="62" t="s">
        <v>12</v>
      </c>
      <c r="G529" s="107"/>
      <c r="H529" s="29">
        <v>5000</v>
      </c>
      <c r="I529" s="10">
        <f t="shared" si="8"/>
        <v>2220572</v>
      </c>
      <c r="J529" s="62" t="s">
        <v>335</v>
      </c>
      <c r="K529" s="28" t="s">
        <v>663</v>
      </c>
      <c r="L529" s="62" t="s">
        <v>411</v>
      </c>
      <c r="M529" s="108" t="s">
        <v>15</v>
      </c>
    </row>
    <row r="530" spans="1:13" s="106" customFormat="1" ht="15.75">
      <c r="A530" s="62" t="s">
        <v>360</v>
      </c>
      <c r="B530" s="117">
        <v>42792</v>
      </c>
      <c r="C530" s="62" t="s">
        <v>80</v>
      </c>
      <c r="D530" s="62" t="s">
        <v>659</v>
      </c>
      <c r="E530" s="62" t="s">
        <v>11</v>
      </c>
      <c r="F530" s="62" t="s">
        <v>12</v>
      </c>
      <c r="G530" s="107"/>
      <c r="H530" s="29">
        <v>5000</v>
      </c>
      <c r="I530" s="10">
        <f t="shared" si="8"/>
        <v>2215572</v>
      </c>
      <c r="J530" s="62" t="s">
        <v>335</v>
      </c>
      <c r="K530" s="28" t="s">
        <v>663</v>
      </c>
      <c r="L530" s="62" t="s">
        <v>411</v>
      </c>
      <c r="M530" s="108" t="s">
        <v>15</v>
      </c>
    </row>
    <row r="531" spans="1:13" s="106" customFormat="1" ht="15.75">
      <c r="A531" s="62" t="s">
        <v>360</v>
      </c>
      <c r="B531" s="117">
        <v>42792</v>
      </c>
      <c r="C531" s="62" t="s">
        <v>156</v>
      </c>
      <c r="D531" s="62" t="s">
        <v>337</v>
      </c>
      <c r="E531" s="62" t="s">
        <v>196</v>
      </c>
      <c r="F531" s="62" t="s">
        <v>12</v>
      </c>
      <c r="G531" s="107"/>
      <c r="H531" s="29">
        <v>3000</v>
      </c>
      <c r="I531" s="10">
        <f t="shared" si="8"/>
        <v>2212572</v>
      </c>
      <c r="J531" s="62" t="s">
        <v>335</v>
      </c>
      <c r="K531" s="28" t="s">
        <v>663</v>
      </c>
      <c r="L531" s="62" t="s">
        <v>411</v>
      </c>
      <c r="M531" s="108" t="s">
        <v>15</v>
      </c>
    </row>
    <row r="532" spans="1:13" s="9" customFormat="1" ht="15.75">
      <c r="A532" s="62" t="s">
        <v>360</v>
      </c>
      <c r="B532" s="117">
        <v>42793</v>
      </c>
      <c r="C532" s="6" t="s">
        <v>80</v>
      </c>
      <c r="D532" s="62" t="s">
        <v>660</v>
      </c>
      <c r="E532" s="62" t="s">
        <v>11</v>
      </c>
      <c r="F532" s="62" t="s">
        <v>12</v>
      </c>
      <c r="G532" s="24"/>
      <c r="H532" s="29">
        <v>2000</v>
      </c>
      <c r="I532" s="10">
        <f t="shared" si="8"/>
        <v>2210572</v>
      </c>
      <c r="J532" s="62" t="s">
        <v>335</v>
      </c>
      <c r="K532" s="28" t="s">
        <v>663</v>
      </c>
      <c r="L532" s="62" t="s">
        <v>411</v>
      </c>
      <c r="M532" s="108" t="s">
        <v>15</v>
      </c>
    </row>
    <row r="533" spans="1:13" s="9" customFormat="1" ht="15.75">
      <c r="A533" s="62" t="s">
        <v>360</v>
      </c>
      <c r="B533" s="117">
        <v>42793</v>
      </c>
      <c r="C533" s="6" t="s">
        <v>156</v>
      </c>
      <c r="D533" s="62" t="s">
        <v>337</v>
      </c>
      <c r="E533" s="62" t="s">
        <v>196</v>
      </c>
      <c r="F533" s="62" t="s">
        <v>12</v>
      </c>
      <c r="G533" s="24"/>
      <c r="H533" s="29">
        <v>3000</v>
      </c>
      <c r="I533" s="10">
        <f t="shared" si="8"/>
        <v>2207572</v>
      </c>
      <c r="J533" s="62" t="s">
        <v>335</v>
      </c>
      <c r="K533" s="28" t="s">
        <v>663</v>
      </c>
      <c r="L533" s="62" t="s">
        <v>411</v>
      </c>
      <c r="M533" s="108" t="s">
        <v>15</v>
      </c>
    </row>
    <row r="534" spans="1:13" s="9" customFormat="1" ht="15.75">
      <c r="A534" s="62" t="s">
        <v>360</v>
      </c>
      <c r="B534" s="117">
        <v>42793</v>
      </c>
      <c r="C534" s="6" t="s">
        <v>394</v>
      </c>
      <c r="D534" s="62" t="s">
        <v>337</v>
      </c>
      <c r="E534" s="62" t="s">
        <v>197</v>
      </c>
      <c r="F534" s="62" t="s">
        <v>12</v>
      </c>
      <c r="G534" s="24"/>
      <c r="H534" s="29">
        <v>1500</v>
      </c>
      <c r="I534" s="10">
        <f t="shared" si="8"/>
        <v>2206072</v>
      </c>
      <c r="J534" s="62" t="s">
        <v>335</v>
      </c>
      <c r="K534" s="28" t="s">
        <v>663</v>
      </c>
      <c r="L534" s="62" t="s">
        <v>411</v>
      </c>
      <c r="M534" s="108" t="s">
        <v>15</v>
      </c>
    </row>
    <row r="535" spans="1:13" s="9" customFormat="1" ht="15.75">
      <c r="A535" s="62" t="s">
        <v>360</v>
      </c>
      <c r="B535" s="117">
        <v>42793</v>
      </c>
      <c r="C535" s="6" t="s">
        <v>154</v>
      </c>
      <c r="D535" s="62" t="s">
        <v>338</v>
      </c>
      <c r="E535" s="62" t="s">
        <v>11</v>
      </c>
      <c r="F535" s="62" t="s">
        <v>12</v>
      </c>
      <c r="G535" s="24"/>
      <c r="H535" s="29">
        <v>1500</v>
      </c>
      <c r="I535" s="10">
        <f t="shared" si="8"/>
        <v>2204572</v>
      </c>
      <c r="J535" s="62" t="s">
        <v>335</v>
      </c>
      <c r="K535" s="28" t="s">
        <v>663</v>
      </c>
      <c r="L535" s="62" t="s">
        <v>411</v>
      </c>
      <c r="M535" s="108" t="s">
        <v>15</v>
      </c>
    </row>
    <row r="536" spans="1:13" s="9" customFormat="1" ht="15.75">
      <c r="A536" s="62" t="s">
        <v>360</v>
      </c>
      <c r="B536" s="117">
        <v>42793</v>
      </c>
      <c r="C536" s="6" t="s">
        <v>191</v>
      </c>
      <c r="D536" s="62" t="s">
        <v>110</v>
      </c>
      <c r="E536" s="62" t="s">
        <v>11</v>
      </c>
      <c r="F536" s="62" t="s">
        <v>22</v>
      </c>
      <c r="G536" s="24"/>
      <c r="H536" s="29">
        <v>5000</v>
      </c>
      <c r="I536" s="10">
        <f t="shared" si="8"/>
        <v>2199572</v>
      </c>
      <c r="J536" s="62" t="s">
        <v>86</v>
      </c>
      <c r="K536" s="28" t="s">
        <v>663</v>
      </c>
      <c r="L536" s="62" t="s">
        <v>568</v>
      </c>
      <c r="M536" s="108" t="s">
        <v>15</v>
      </c>
    </row>
    <row r="537" spans="1:13" s="9" customFormat="1" ht="15.75">
      <c r="A537" s="62" t="s">
        <v>360</v>
      </c>
      <c r="B537" s="117">
        <v>42793</v>
      </c>
      <c r="C537" s="6" t="s">
        <v>226</v>
      </c>
      <c r="D537" s="62" t="s">
        <v>122</v>
      </c>
      <c r="E537" s="62" t="s">
        <v>11</v>
      </c>
      <c r="F537" s="62" t="s">
        <v>22</v>
      </c>
      <c r="G537" s="24"/>
      <c r="H537" s="29">
        <v>2000</v>
      </c>
      <c r="I537" s="10">
        <f t="shared" si="8"/>
        <v>2197572</v>
      </c>
      <c r="J537" s="62" t="s">
        <v>86</v>
      </c>
      <c r="K537" s="28" t="s">
        <v>663</v>
      </c>
      <c r="L537" s="62" t="s">
        <v>568</v>
      </c>
      <c r="M537" s="108" t="s">
        <v>15</v>
      </c>
    </row>
    <row r="538" spans="1:13" s="9" customFormat="1" ht="15.75">
      <c r="A538" s="62" t="s">
        <v>360</v>
      </c>
      <c r="B538" s="117">
        <v>42793</v>
      </c>
      <c r="C538" s="6" t="s">
        <v>80</v>
      </c>
      <c r="D538" s="62" t="s">
        <v>541</v>
      </c>
      <c r="E538" s="62" t="s">
        <v>11</v>
      </c>
      <c r="F538" s="62" t="s">
        <v>12</v>
      </c>
      <c r="G538" s="24"/>
      <c r="H538" s="29">
        <v>1000</v>
      </c>
      <c r="I538" s="10">
        <f t="shared" si="8"/>
        <v>2196572</v>
      </c>
      <c r="J538" s="62" t="s">
        <v>84</v>
      </c>
      <c r="K538" s="28" t="s">
        <v>663</v>
      </c>
      <c r="L538" s="62" t="s">
        <v>85</v>
      </c>
      <c r="M538" s="108" t="s">
        <v>15</v>
      </c>
    </row>
    <row r="539" spans="1:13" s="9" customFormat="1" ht="15.75">
      <c r="A539" s="62" t="s">
        <v>360</v>
      </c>
      <c r="B539" s="117">
        <v>42793</v>
      </c>
      <c r="C539" s="6" t="s">
        <v>80</v>
      </c>
      <c r="D539" s="62" t="s">
        <v>542</v>
      </c>
      <c r="E539" s="62" t="s">
        <v>11</v>
      </c>
      <c r="F539" s="62" t="s">
        <v>12</v>
      </c>
      <c r="G539" s="24"/>
      <c r="H539" s="29">
        <v>300</v>
      </c>
      <c r="I539" s="10">
        <f t="shared" si="8"/>
        <v>2196272</v>
      </c>
      <c r="J539" s="62" t="s">
        <v>84</v>
      </c>
      <c r="K539" s="28" t="s">
        <v>663</v>
      </c>
      <c r="L539" s="62" t="s">
        <v>85</v>
      </c>
      <c r="M539" s="108" t="s">
        <v>15</v>
      </c>
    </row>
    <row r="540" spans="1:13" s="9" customFormat="1" ht="15.75">
      <c r="A540" s="62" t="s">
        <v>360</v>
      </c>
      <c r="B540" s="117">
        <v>42793</v>
      </c>
      <c r="C540" s="6" t="s">
        <v>80</v>
      </c>
      <c r="D540" s="62" t="s">
        <v>543</v>
      </c>
      <c r="E540" s="62" t="s">
        <v>11</v>
      </c>
      <c r="F540" s="62" t="s">
        <v>12</v>
      </c>
      <c r="G540" s="24"/>
      <c r="H540" s="29">
        <v>600</v>
      </c>
      <c r="I540" s="10">
        <f t="shared" si="8"/>
        <v>2195672</v>
      </c>
      <c r="J540" s="62" t="s">
        <v>84</v>
      </c>
      <c r="K540" s="28" t="s">
        <v>663</v>
      </c>
      <c r="L540" s="62" t="s">
        <v>85</v>
      </c>
      <c r="M540" s="108" t="s">
        <v>15</v>
      </c>
    </row>
    <row r="541" spans="1:13" s="9" customFormat="1" ht="15.75">
      <c r="A541" s="62" t="s">
        <v>360</v>
      </c>
      <c r="B541" s="117">
        <v>42793</v>
      </c>
      <c r="C541" s="6" t="s">
        <v>80</v>
      </c>
      <c r="D541" s="62" t="s">
        <v>544</v>
      </c>
      <c r="E541" s="62" t="s">
        <v>11</v>
      </c>
      <c r="F541" s="62" t="s">
        <v>12</v>
      </c>
      <c r="G541" s="24"/>
      <c r="H541" s="29">
        <v>600</v>
      </c>
      <c r="I541" s="10">
        <f t="shared" si="8"/>
        <v>2195072</v>
      </c>
      <c r="J541" s="62" t="s">
        <v>84</v>
      </c>
      <c r="K541" s="28" t="s">
        <v>663</v>
      </c>
      <c r="L541" s="62" t="s">
        <v>85</v>
      </c>
      <c r="M541" s="108" t="s">
        <v>15</v>
      </c>
    </row>
    <row r="542" spans="1:13" s="9" customFormat="1" ht="15.75">
      <c r="A542" s="62" t="s">
        <v>360</v>
      </c>
      <c r="B542" s="117">
        <v>42793</v>
      </c>
      <c r="C542" s="6" t="s">
        <v>16</v>
      </c>
      <c r="D542" s="62" t="s">
        <v>339</v>
      </c>
      <c r="E542" s="62" t="s">
        <v>197</v>
      </c>
      <c r="F542" s="62" t="s">
        <v>12</v>
      </c>
      <c r="G542" s="24"/>
      <c r="H542" s="29">
        <v>1100</v>
      </c>
      <c r="I542" s="10">
        <f t="shared" si="8"/>
        <v>2193972</v>
      </c>
      <c r="J542" s="62" t="s">
        <v>84</v>
      </c>
      <c r="K542" s="28" t="s">
        <v>663</v>
      </c>
      <c r="L542" s="62" t="s">
        <v>85</v>
      </c>
      <c r="M542" s="108" t="s">
        <v>15</v>
      </c>
    </row>
    <row r="543" spans="1:13" s="9" customFormat="1" ht="15.75">
      <c r="A543" s="62" t="s">
        <v>360</v>
      </c>
      <c r="B543" s="117">
        <v>42793</v>
      </c>
      <c r="C543" s="6" t="s">
        <v>80</v>
      </c>
      <c r="D543" s="62" t="s">
        <v>545</v>
      </c>
      <c r="E543" s="62" t="s">
        <v>11</v>
      </c>
      <c r="F543" s="62" t="s">
        <v>12</v>
      </c>
      <c r="G543" s="24"/>
      <c r="H543" s="29">
        <v>700</v>
      </c>
      <c r="I543" s="10">
        <f t="shared" si="8"/>
        <v>2193272</v>
      </c>
      <c r="J543" s="62" t="s">
        <v>82</v>
      </c>
      <c r="K543" s="28" t="s">
        <v>663</v>
      </c>
      <c r="L543" s="62" t="s">
        <v>83</v>
      </c>
      <c r="M543" s="108" t="s">
        <v>15</v>
      </c>
    </row>
    <row r="544" spans="1:13" s="9" customFormat="1" ht="15.75">
      <c r="A544" s="62" t="s">
        <v>360</v>
      </c>
      <c r="B544" s="117">
        <v>42793</v>
      </c>
      <c r="C544" s="6" t="s">
        <v>80</v>
      </c>
      <c r="D544" s="62" t="s">
        <v>546</v>
      </c>
      <c r="E544" s="62" t="s">
        <v>11</v>
      </c>
      <c r="F544" s="62" t="s">
        <v>12</v>
      </c>
      <c r="G544" s="24"/>
      <c r="H544" s="29">
        <v>1000</v>
      </c>
      <c r="I544" s="10">
        <f t="shared" si="8"/>
        <v>2192272</v>
      </c>
      <c r="J544" s="62" t="s">
        <v>82</v>
      </c>
      <c r="K544" s="28" t="s">
        <v>663</v>
      </c>
      <c r="L544" s="62" t="s">
        <v>83</v>
      </c>
      <c r="M544" s="108" t="s">
        <v>15</v>
      </c>
    </row>
    <row r="545" spans="1:13" s="9" customFormat="1" ht="15.75">
      <c r="A545" s="62" t="s">
        <v>360</v>
      </c>
      <c r="B545" s="117">
        <v>42793</v>
      </c>
      <c r="C545" s="6" t="s">
        <v>80</v>
      </c>
      <c r="D545" s="62" t="s">
        <v>547</v>
      </c>
      <c r="E545" s="62" t="s">
        <v>11</v>
      </c>
      <c r="F545" s="62" t="s">
        <v>12</v>
      </c>
      <c r="G545" s="24"/>
      <c r="H545" s="29">
        <v>1000</v>
      </c>
      <c r="I545" s="10">
        <f t="shared" si="8"/>
        <v>2191272</v>
      </c>
      <c r="J545" s="62" t="s">
        <v>82</v>
      </c>
      <c r="K545" s="28" t="s">
        <v>663</v>
      </c>
      <c r="L545" s="62" t="s">
        <v>83</v>
      </c>
      <c r="M545" s="108" t="s">
        <v>15</v>
      </c>
    </row>
    <row r="546" spans="1:13" s="9" customFormat="1" ht="15.75">
      <c r="A546" s="62" t="s">
        <v>360</v>
      </c>
      <c r="B546" s="117">
        <v>42793</v>
      </c>
      <c r="C546" s="6" t="s">
        <v>183</v>
      </c>
      <c r="D546" s="62" t="s">
        <v>339</v>
      </c>
      <c r="E546" s="62" t="s">
        <v>197</v>
      </c>
      <c r="F546" s="62" t="s">
        <v>12</v>
      </c>
      <c r="G546" s="24"/>
      <c r="H546" s="29">
        <v>1100</v>
      </c>
      <c r="I546" s="10">
        <f t="shared" si="8"/>
        <v>2190172</v>
      </c>
      <c r="J546" s="62" t="s">
        <v>82</v>
      </c>
      <c r="K546" s="28" t="s">
        <v>663</v>
      </c>
      <c r="L546" s="62" t="s">
        <v>83</v>
      </c>
      <c r="M546" s="108" t="s">
        <v>15</v>
      </c>
    </row>
    <row r="547" spans="1:13" s="9" customFormat="1" ht="15.75">
      <c r="A547" s="62" t="s">
        <v>360</v>
      </c>
      <c r="B547" s="117">
        <v>42793</v>
      </c>
      <c r="C547" s="6" t="s">
        <v>361</v>
      </c>
      <c r="D547" s="62" t="s">
        <v>548</v>
      </c>
      <c r="E547" s="62" t="s">
        <v>18</v>
      </c>
      <c r="F547" s="62" t="s">
        <v>72</v>
      </c>
      <c r="G547" s="24"/>
      <c r="H547" s="29">
        <v>600</v>
      </c>
      <c r="I547" s="10">
        <f t="shared" si="8"/>
        <v>2189572</v>
      </c>
      <c r="J547" s="62" t="s">
        <v>86</v>
      </c>
      <c r="K547" s="28" t="s">
        <v>663</v>
      </c>
      <c r="L547" s="62" t="s">
        <v>567</v>
      </c>
      <c r="M547" s="108" t="s">
        <v>15</v>
      </c>
    </row>
    <row r="548" spans="1:13" s="9" customFormat="1" ht="15.75">
      <c r="A548" s="62" t="s">
        <v>360</v>
      </c>
      <c r="B548" s="117">
        <v>42793</v>
      </c>
      <c r="C548" s="6" t="s">
        <v>549</v>
      </c>
      <c r="D548" s="62" t="s">
        <v>578</v>
      </c>
      <c r="E548" s="62" t="s">
        <v>18</v>
      </c>
      <c r="F548" s="62" t="s">
        <v>22</v>
      </c>
      <c r="G548" s="24"/>
      <c r="H548" s="29">
        <v>100000</v>
      </c>
      <c r="I548" s="10">
        <f t="shared" si="8"/>
        <v>2089572</v>
      </c>
      <c r="J548" s="62" t="s">
        <v>23</v>
      </c>
      <c r="K548" s="28" t="s">
        <v>663</v>
      </c>
      <c r="L548" s="62" t="s">
        <v>591</v>
      </c>
      <c r="M548" s="108" t="s">
        <v>15</v>
      </c>
    </row>
    <row r="549" spans="1:13" s="9" customFormat="1" ht="15.75">
      <c r="A549" s="62" t="s">
        <v>360</v>
      </c>
      <c r="B549" s="117">
        <v>42793</v>
      </c>
      <c r="C549" s="6" t="s">
        <v>80</v>
      </c>
      <c r="D549" s="62" t="s">
        <v>550</v>
      </c>
      <c r="E549" s="62" t="s">
        <v>11</v>
      </c>
      <c r="F549" s="62" t="s">
        <v>22</v>
      </c>
      <c r="G549" s="24"/>
      <c r="H549" s="29">
        <v>2000</v>
      </c>
      <c r="I549" s="10">
        <f t="shared" si="8"/>
        <v>2087572</v>
      </c>
      <c r="J549" s="62" t="s">
        <v>23</v>
      </c>
      <c r="K549" s="28" t="s">
        <v>663</v>
      </c>
      <c r="L549" s="62" t="s">
        <v>591</v>
      </c>
      <c r="M549" s="108" t="s">
        <v>15</v>
      </c>
    </row>
    <row r="550" spans="1:13" s="9" customFormat="1" ht="15.75">
      <c r="A550" s="62" t="s">
        <v>360</v>
      </c>
      <c r="B550" s="117">
        <v>42793</v>
      </c>
      <c r="C550" s="6" t="s">
        <v>80</v>
      </c>
      <c r="D550" s="62" t="s">
        <v>108</v>
      </c>
      <c r="E550" s="62" t="s">
        <v>11</v>
      </c>
      <c r="F550" s="62" t="s">
        <v>72</v>
      </c>
      <c r="G550" s="24"/>
      <c r="H550" s="29">
        <v>1000</v>
      </c>
      <c r="I550" s="10">
        <f t="shared" si="8"/>
        <v>2086572</v>
      </c>
      <c r="J550" s="62" t="s">
        <v>73</v>
      </c>
      <c r="K550" s="28" t="s">
        <v>663</v>
      </c>
      <c r="L550" s="62" t="s">
        <v>198</v>
      </c>
      <c r="M550" s="108" t="s">
        <v>15</v>
      </c>
    </row>
    <row r="551" spans="1:13" s="9" customFormat="1" ht="15.75">
      <c r="A551" s="62" t="s">
        <v>360</v>
      </c>
      <c r="B551" s="117">
        <v>42793</v>
      </c>
      <c r="C551" s="6" t="s">
        <v>80</v>
      </c>
      <c r="D551" s="62" t="s">
        <v>108</v>
      </c>
      <c r="E551" s="62" t="s">
        <v>11</v>
      </c>
      <c r="F551" s="62" t="s">
        <v>72</v>
      </c>
      <c r="G551" s="24"/>
      <c r="H551" s="29">
        <v>1000</v>
      </c>
      <c r="I551" s="10">
        <f t="shared" si="8"/>
        <v>2085572</v>
      </c>
      <c r="J551" s="62" t="s">
        <v>194</v>
      </c>
      <c r="K551" s="28" t="s">
        <v>663</v>
      </c>
      <c r="L551" s="62" t="s">
        <v>274</v>
      </c>
      <c r="M551" s="108" t="s">
        <v>15</v>
      </c>
    </row>
    <row r="552" spans="1:13" s="9" customFormat="1" ht="15.75">
      <c r="A552" s="62" t="s">
        <v>360</v>
      </c>
      <c r="B552" s="117">
        <v>42793</v>
      </c>
      <c r="C552" s="6" t="s">
        <v>80</v>
      </c>
      <c r="D552" s="62" t="s">
        <v>108</v>
      </c>
      <c r="E552" s="62" t="s">
        <v>11</v>
      </c>
      <c r="F552" s="62" t="s">
        <v>72</v>
      </c>
      <c r="G552" s="24"/>
      <c r="H552" s="29">
        <v>1000</v>
      </c>
      <c r="I552" s="10">
        <f t="shared" si="8"/>
        <v>2084572</v>
      </c>
      <c r="J552" s="62" t="s">
        <v>93</v>
      </c>
      <c r="K552" s="28" t="s">
        <v>663</v>
      </c>
      <c r="L552" s="62" t="s">
        <v>94</v>
      </c>
      <c r="M552" s="108" t="s">
        <v>15</v>
      </c>
    </row>
    <row r="553" spans="1:13" s="9" customFormat="1" ht="15.75">
      <c r="A553" s="62" t="s">
        <v>360</v>
      </c>
      <c r="B553" s="117">
        <v>42793</v>
      </c>
      <c r="C553" s="6" t="s">
        <v>80</v>
      </c>
      <c r="D553" s="62" t="s">
        <v>108</v>
      </c>
      <c r="E553" s="62" t="s">
        <v>11</v>
      </c>
      <c r="F553" s="62" t="s">
        <v>12</v>
      </c>
      <c r="G553" s="24"/>
      <c r="H553" s="29">
        <v>1000</v>
      </c>
      <c r="I553" s="10">
        <f t="shared" si="8"/>
        <v>2083572</v>
      </c>
      <c r="J553" s="62" t="s">
        <v>192</v>
      </c>
      <c r="K553" s="28" t="s">
        <v>663</v>
      </c>
      <c r="L553" s="62" t="s">
        <v>289</v>
      </c>
      <c r="M553" s="108" t="s">
        <v>15</v>
      </c>
    </row>
    <row r="554" spans="1:13" s="9" customFormat="1" ht="15.75">
      <c r="A554" s="62" t="s">
        <v>360</v>
      </c>
      <c r="B554" s="117">
        <v>42794</v>
      </c>
      <c r="C554" s="6" t="s">
        <v>80</v>
      </c>
      <c r="D554" s="62" t="s">
        <v>108</v>
      </c>
      <c r="E554" s="62" t="s">
        <v>11</v>
      </c>
      <c r="F554" s="62" t="s">
        <v>72</v>
      </c>
      <c r="G554" s="24"/>
      <c r="H554" s="29">
        <v>1000</v>
      </c>
      <c r="I554" s="10">
        <f t="shared" si="8"/>
        <v>2082572</v>
      </c>
      <c r="J554" s="62" t="s">
        <v>73</v>
      </c>
      <c r="K554" s="28" t="s">
        <v>663</v>
      </c>
      <c r="L554" s="62" t="s">
        <v>198</v>
      </c>
      <c r="M554" s="108" t="s">
        <v>15</v>
      </c>
    </row>
    <row r="555" spans="1:13" s="9" customFormat="1" ht="15.75">
      <c r="A555" s="62" t="s">
        <v>360</v>
      </c>
      <c r="B555" s="117">
        <v>42794</v>
      </c>
      <c r="C555" s="6" t="s">
        <v>80</v>
      </c>
      <c r="D555" s="62" t="s">
        <v>108</v>
      </c>
      <c r="E555" s="62" t="s">
        <v>11</v>
      </c>
      <c r="F555" s="62" t="s">
        <v>72</v>
      </c>
      <c r="G555" s="24"/>
      <c r="H555" s="29">
        <v>1000</v>
      </c>
      <c r="I555" s="10">
        <f t="shared" si="8"/>
        <v>2081572</v>
      </c>
      <c r="J555" s="62" t="s">
        <v>194</v>
      </c>
      <c r="K555" s="28" t="s">
        <v>663</v>
      </c>
      <c r="L555" s="62" t="s">
        <v>274</v>
      </c>
      <c r="M555" s="108" t="s">
        <v>15</v>
      </c>
    </row>
    <row r="556" spans="1:13" s="9" customFormat="1" ht="15.75">
      <c r="A556" s="62" t="s">
        <v>360</v>
      </c>
      <c r="B556" s="117">
        <v>42794</v>
      </c>
      <c r="C556" s="6" t="s">
        <v>80</v>
      </c>
      <c r="D556" s="62" t="s">
        <v>108</v>
      </c>
      <c r="E556" s="62" t="s">
        <v>11</v>
      </c>
      <c r="F556" s="62" t="s">
        <v>72</v>
      </c>
      <c r="G556" s="24"/>
      <c r="H556" s="29">
        <v>1000</v>
      </c>
      <c r="I556" s="10">
        <f t="shared" si="8"/>
        <v>2080572</v>
      </c>
      <c r="J556" s="62" t="s">
        <v>93</v>
      </c>
      <c r="K556" s="28" t="s">
        <v>663</v>
      </c>
      <c r="L556" s="62" t="s">
        <v>94</v>
      </c>
      <c r="M556" s="108" t="s">
        <v>15</v>
      </c>
    </row>
    <row r="557" spans="1:13" s="9" customFormat="1" ht="15.75">
      <c r="A557" s="62" t="s">
        <v>360</v>
      </c>
      <c r="B557" s="117">
        <v>42794</v>
      </c>
      <c r="C557" s="6" t="s">
        <v>80</v>
      </c>
      <c r="D557" s="62" t="s">
        <v>108</v>
      </c>
      <c r="E557" s="62" t="s">
        <v>11</v>
      </c>
      <c r="F557" s="62" t="s">
        <v>12</v>
      </c>
      <c r="G557" s="24"/>
      <c r="H557" s="29">
        <v>1000</v>
      </c>
      <c r="I557" s="10">
        <f t="shared" si="8"/>
        <v>2079572</v>
      </c>
      <c r="J557" s="62" t="s">
        <v>192</v>
      </c>
      <c r="K557" s="28" t="s">
        <v>663</v>
      </c>
      <c r="L557" s="62" t="s">
        <v>289</v>
      </c>
      <c r="M557" s="108" t="s">
        <v>15</v>
      </c>
    </row>
    <row r="558" spans="1:13" s="9" customFormat="1" ht="15.75">
      <c r="A558" s="62" t="s">
        <v>360</v>
      </c>
      <c r="B558" s="117">
        <v>42794</v>
      </c>
      <c r="C558" s="6" t="s">
        <v>80</v>
      </c>
      <c r="D558" s="62" t="s">
        <v>579</v>
      </c>
      <c r="E558" s="62" t="s">
        <v>11</v>
      </c>
      <c r="F558" s="62" t="s">
        <v>19</v>
      </c>
      <c r="G558" s="24"/>
      <c r="H558" s="29">
        <v>600</v>
      </c>
      <c r="I558" s="10">
        <f t="shared" si="8"/>
        <v>2078972</v>
      </c>
      <c r="J558" s="62" t="s">
        <v>74</v>
      </c>
      <c r="K558" s="28" t="s">
        <v>663</v>
      </c>
      <c r="L558" s="62" t="s">
        <v>75</v>
      </c>
      <c r="M558" s="108" t="s">
        <v>15</v>
      </c>
    </row>
    <row r="559" spans="1:13" s="9" customFormat="1" ht="15.75">
      <c r="A559" s="62" t="s">
        <v>360</v>
      </c>
      <c r="B559" s="117">
        <v>42794</v>
      </c>
      <c r="C559" s="6" t="s">
        <v>80</v>
      </c>
      <c r="D559" s="62" t="s">
        <v>580</v>
      </c>
      <c r="E559" s="62" t="s">
        <v>11</v>
      </c>
      <c r="F559" s="62" t="s">
        <v>12</v>
      </c>
      <c r="G559" s="24"/>
      <c r="H559" s="29">
        <v>1200</v>
      </c>
      <c r="I559" s="10">
        <f t="shared" si="8"/>
        <v>2077772</v>
      </c>
      <c r="J559" s="62" t="s">
        <v>84</v>
      </c>
      <c r="K559" s="28" t="s">
        <v>663</v>
      </c>
      <c r="L559" s="62" t="s">
        <v>85</v>
      </c>
      <c r="M559" s="108" t="s">
        <v>15</v>
      </c>
    </row>
    <row r="560" spans="1:13" s="9" customFormat="1" ht="15.75">
      <c r="A560" s="62" t="s">
        <v>360</v>
      </c>
      <c r="B560" s="117">
        <v>42794</v>
      </c>
      <c r="C560" s="6" t="s">
        <v>80</v>
      </c>
      <c r="D560" s="62" t="s">
        <v>581</v>
      </c>
      <c r="E560" s="62" t="s">
        <v>11</v>
      </c>
      <c r="F560" s="62" t="s">
        <v>12</v>
      </c>
      <c r="G560" s="24"/>
      <c r="H560" s="29">
        <v>300</v>
      </c>
      <c r="I560" s="10">
        <f t="shared" si="8"/>
        <v>2077472</v>
      </c>
      <c r="J560" s="62" t="s">
        <v>84</v>
      </c>
      <c r="K560" s="28" t="s">
        <v>663</v>
      </c>
      <c r="L560" s="62" t="s">
        <v>85</v>
      </c>
      <c r="M560" s="108" t="s">
        <v>15</v>
      </c>
    </row>
    <row r="561" spans="1:13" s="9" customFormat="1" ht="15.75">
      <c r="A561" s="62" t="s">
        <v>360</v>
      </c>
      <c r="B561" s="117">
        <v>42794</v>
      </c>
      <c r="C561" s="6" t="s">
        <v>80</v>
      </c>
      <c r="D561" s="62" t="s">
        <v>582</v>
      </c>
      <c r="E561" s="62" t="s">
        <v>11</v>
      </c>
      <c r="F561" s="62" t="s">
        <v>12</v>
      </c>
      <c r="G561" s="24"/>
      <c r="H561" s="29">
        <v>1000</v>
      </c>
      <c r="I561" s="10">
        <f t="shared" si="8"/>
        <v>2076472</v>
      </c>
      <c r="J561" s="62" t="s">
        <v>84</v>
      </c>
      <c r="K561" s="28" t="s">
        <v>663</v>
      </c>
      <c r="L561" s="62" t="s">
        <v>85</v>
      </c>
      <c r="M561" s="108" t="s">
        <v>15</v>
      </c>
    </row>
    <row r="562" spans="1:13" s="9" customFormat="1" ht="15.75">
      <c r="A562" s="62" t="s">
        <v>360</v>
      </c>
      <c r="B562" s="117">
        <v>42794</v>
      </c>
      <c r="C562" s="6" t="s">
        <v>80</v>
      </c>
      <c r="D562" s="62" t="s">
        <v>583</v>
      </c>
      <c r="E562" s="62" t="s">
        <v>11</v>
      </c>
      <c r="F562" s="62" t="s">
        <v>12</v>
      </c>
      <c r="G562" s="24"/>
      <c r="H562" s="29">
        <v>500</v>
      </c>
      <c r="I562" s="10">
        <f t="shared" si="8"/>
        <v>2075972</v>
      </c>
      <c r="J562" s="62" t="s">
        <v>84</v>
      </c>
      <c r="K562" s="28" t="s">
        <v>663</v>
      </c>
      <c r="L562" s="62" t="s">
        <v>85</v>
      </c>
      <c r="M562" s="108" t="s">
        <v>15</v>
      </c>
    </row>
    <row r="563" spans="1:13" s="9" customFormat="1" ht="15.75">
      <c r="A563" s="62" t="s">
        <v>360</v>
      </c>
      <c r="B563" s="117">
        <v>42794</v>
      </c>
      <c r="C563" s="6" t="s">
        <v>16</v>
      </c>
      <c r="D563" s="62" t="s">
        <v>584</v>
      </c>
      <c r="E563" s="62" t="s">
        <v>197</v>
      </c>
      <c r="F563" s="62" t="s">
        <v>12</v>
      </c>
      <c r="G563" s="24"/>
      <c r="H563" s="29">
        <v>1100</v>
      </c>
      <c r="I563" s="10">
        <f t="shared" si="8"/>
        <v>2074872</v>
      </c>
      <c r="J563" s="62" t="s">
        <v>84</v>
      </c>
      <c r="K563" s="28" t="s">
        <v>663</v>
      </c>
      <c r="L563" s="62" t="s">
        <v>85</v>
      </c>
      <c r="M563" s="108" t="s">
        <v>15</v>
      </c>
    </row>
    <row r="564" spans="1:13" s="9" customFormat="1" ht="15.75">
      <c r="A564" s="62" t="s">
        <v>360</v>
      </c>
      <c r="B564" s="117">
        <v>42794</v>
      </c>
      <c r="C564" s="6" t="s">
        <v>80</v>
      </c>
      <c r="D564" s="62" t="s">
        <v>586</v>
      </c>
      <c r="E564" s="62" t="s">
        <v>11</v>
      </c>
      <c r="F564" s="62" t="s">
        <v>12</v>
      </c>
      <c r="G564" s="24"/>
      <c r="H564" s="29">
        <v>800</v>
      </c>
      <c r="I564" s="10">
        <f t="shared" si="8"/>
        <v>2074072</v>
      </c>
      <c r="J564" s="62" t="s">
        <v>82</v>
      </c>
      <c r="K564" s="28" t="s">
        <v>663</v>
      </c>
      <c r="L564" s="62" t="s">
        <v>83</v>
      </c>
      <c r="M564" s="108" t="s">
        <v>15</v>
      </c>
    </row>
    <row r="565" spans="1:13" s="9" customFormat="1" ht="15.75">
      <c r="A565" s="62" t="s">
        <v>360</v>
      </c>
      <c r="B565" s="117">
        <v>42794</v>
      </c>
      <c r="C565" s="6" t="s">
        <v>585</v>
      </c>
      <c r="D565" s="62" t="s">
        <v>587</v>
      </c>
      <c r="E565" s="62" t="s">
        <v>11</v>
      </c>
      <c r="F565" s="62" t="s">
        <v>12</v>
      </c>
      <c r="G565" s="24"/>
      <c r="H565" s="29">
        <v>300</v>
      </c>
      <c r="I565" s="10">
        <f t="shared" si="8"/>
        <v>2073772</v>
      </c>
      <c r="J565" s="62" t="s">
        <v>82</v>
      </c>
      <c r="K565" s="28" t="s">
        <v>663</v>
      </c>
      <c r="L565" s="62" t="s">
        <v>83</v>
      </c>
      <c r="M565" s="108" t="s">
        <v>15</v>
      </c>
    </row>
    <row r="566" spans="1:13" s="9" customFormat="1" ht="15.75">
      <c r="A566" s="62" t="s">
        <v>360</v>
      </c>
      <c r="B566" s="117">
        <v>42794</v>
      </c>
      <c r="C566" s="6" t="s">
        <v>80</v>
      </c>
      <c r="D566" s="62" t="s">
        <v>588</v>
      </c>
      <c r="E566" s="62" t="s">
        <v>11</v>
      </c>
      <c r="F566" s="62" t="s">
        <v>12</v>
      </c>
      <c r="G566" s="24"/>
      <c r="H566" s="29">
        <v>500</v>
      </c>
      <c r="I566" s="10">
        <f t="shared" si="8"/>
        <v>2073272</v>
      </c>
      <c r="J566" s="62" t="s">
        <v>82</v>
      </c>
      <c r="K566" s="28" t="s">
        <v>663</v>
      </c>
      <c r="L566" s="62" t="s">
        <v>83</v>
      </c>
      <c r="M566" s="108" t="s">
        <v>15</v>
      </c>
    </row>
    <row r="567" spans="1:13" s="9" customFormat="1" ht="15.75">
      <c r="A567" s="62" t="s">
        <v>360</v>
      </c>
      <c r="B567" s="117">
        <v>42794</v>
      </c>
      <c r="C567" s="6" t="s">
        <v>585</v>
      </c>
      <c r="D567" s="62" t="s">
        <v>589</v>
      </c>
      <c r="E567" s="62" t="s">
        <v>11</v>
      </c>
      <c r="F567" s="62" t="s">
        <v>12</v>
      </c>
      <c r="G567" s="24"/>
      <c r="H567" s="29">
        <v>400</v>
      </c>
      <c r="I567" s="10">
        <f t="shared" si="8"/>
        <v>2072872</v>
      </c>
      <c r="J567" s="62" t="s">
        <v>82</v>
      </c>
      <c r="K567" s="28" t="s">
        <v>663</v>
      </c>
      <c r="L567" s="62" t="s">
        <v>83</v>
      </c>
      <c r="M567" s="108" t="s">
        <v>15</v>
      </c>
    </row>
    <row r="568" spans="1:13" s="9" customFormat="1" ht="15.75">
      <c r="A568" s="62" t="s">
        <v>360</v>
      </c>
      <c r="B568" s="117">
        <v>42794</v>
      </c>
      <c r="C568" s="6" t="s">
        <v>183</v>
      </c>
      <c r="D568" s="62" t="s">
        <v>584</v>
      </c>
      <c r="E568" s="62" t="s">
        <v>197</v>
      </c>
      <c r="F568" s="62" t="s">
        <v>12</v>
      </c>
      <c r="G568" s="24"/>
      <c r="H568" s="29">
        <v>1100</v>
      </c>
      <c r="I568" s="10">
        <f t="shared" si="8"/>
        <v>2071772</v>
      </c>
      <c r="J568" s="62" t="s">
        <v>82</v>
      </c>
      <c r="K568" s="28" t="s">
        <v>663</v>
      </c>
      <c r="L568" s="62" t="s">
        <v>83</v>
      </c>
      <c r="M568" s="108" t="s">
        <v>15</v>
      </c>
    </row>
    <row r="569" spans="1:13" s="9" customFormat="1" ht="15.75">
      <c r="A569" s="62" t="s">
        <v>360</v>
      </c>
      <c r="B569" s="117">
        <v>42794</v>
      </c>
      <c r="C569" s="6" t="s">
        <v>62</v>
      </c>
      <c r="D569" s="62" t="s">
        <v>388</v>
      </c>
      <c r="E569" s="62" t="s">
        <v>18</v>
      </c>
      <c r="F569" s="62" t="s">
        <v>19</v>
      </c>
      <c r="G569" s="24"/>
      <c r="H569" s="29">
        <v>150</v>
      </c>
      <c r="I569" s="10">
        <f t="shared" si="8"/>
        <v>2071622</v>
      </c>
      <c r="J569" s="62" t="s">
        <v>74</v>
      </c>
      <c r="K569" s="28" t="s">
        <v>663</v>
      </c>
      <c r="L569" s="62" t="s">
        <v>75</v>
      </c>
      <c r="M569" s="108" t="s">
        <v>29</v>
      </c>
    </row>
    <row r="570" spans="1:13" ht="15.75">
      <c r="A570" s="16" t="s">
        <v>360</v>
      </c>
      <c r="B570" s="117">
        <v>42794</v>
      </c>
      <c r="C570" s="8" t="s">
        <v>366</v>
      </c>
      <c r="D570" s="16" t="s">
        <v>595</v>
      </c>
      <c r="E570" s="16" t="s">
        <v>18</v>
      </c>
      <c r="F570" s="16" t="s">
        <v>19</v>
      </c>
      <c r="G570" s="23"/>
      <c r="H570" s="17">
        <v>100</v>
      </c>
      <c r="I570" s="10">
        <f t="shared" si="8"/>
        <v>2071522</v>
      </c>
      <c r="J570" s="16" t="s">
        <v>74</v>
      </c>
      <c r="K570" s="28" t="s">
        <v>663</v>
      </c>
      <c r="L570" s="16" t="s">
        <v>75</v>
      </c>
      <c r="M570" s="12" t="s">
        <v>29</v>
      </c>
    </row>
    <row r="571" spans="1:13" ht="15.75">
      <c r="A571" s="16" t="s">
        <v>360</v>
      </c>
      <c r="B571" s="117">
        <v>42794</v>
      </c>
      <c r="C571" s="8" t="s">
        <v>617</v>
      </c>
      <c r="D571" s="16" t="s">
        <v>618</v>
      </c>
      <c r="E571" s="16" t="s">
        <v>38</v>
      </c>
      <c r="F571" s="16" t="s">
        <v>22</v>
      </c>
      <c r="G571" s="23"/>
      <c r="H571" s="29">
        <v>340000</v>
      </c>
      <c r="I571" s="10">
        <f t="shared" si="8"/>
        <v>1731522</v>
      </c>
      <c r="J571" s="16" t="s">
        <v>23</v>
      </c>
      <c r="K571" s="16" t="s">
        <v>664</v>
      </c>
      <c r="L571" s="16" t="s">
        <v>669</v>
      </c>
      <c r="M571" s="12" t="s">
        <v>15</v>
      </c>
    </row>
    <row r="572" spans="1:13" ht="15.75">
      <c r="A572" s="16" t="s">
        <v>360</v>
      </c>
      <c r="B572" s="117">
        <v>42794</v>
      </c>
      <c r="C572" s="8" t="s">
        <v>617</v>
      </c>
      <c r="D572" s="16" t="s">
        <v>619</v>
      </c>
      <c r="E572" s="16" t="s">
        <v>38</v>
      </c>
      <c r="F572" s="16" t="s">
        <v>12</v>
      </c>
      <c r="G572" s="23"/>
      <c r="H572" s="17">
        <v>200000</v>
      </c>
      <c r="I572" s="10">
        <f t="shared" si="8"/>
        <v>1531522</v>
      </c>
      <c r="J572" s="16" t="s">
        <v>23</v>
      </c>
      <c r="K572" s="16" t="s">
        <v>664</v>
      </c>
      <c r="L572" s="16" t="s">
        <v>669</v>
      </c>
      <c r="M572" s="12" t="s">
        <v>15</v>
      </c>
    </row>
    <row r="573" spans="1:13" ht="15.75">
      <c r="A573" s="16" t="s">
        <v>360</v>
      </c>
      <c r="B573" s="117">
        <v>42794</v>
      </c>
      <c r="C573" s="8" t="s">
        <v>617</v>
      </c>
      <c r="D573" s="16" t="s">
        <v>620</v>
      </c>
      <c r="E573" s="16" t="s">
        <v>38</v>
      </c>
      <c r="F573" s="16" t="s">
        <v>12</v>
      </c>
      <c r="G573" s="23"/>
      <c r="H573" s="17">
        <v>130000</v>
      </c>
      <c r="I573" s="10">
        <f t="shared" si="8"/>
        <v>1401522</v>
      </c>
      <c r="J573" s="16" t="s">
        <v>23</v>
      </c>
      <c r="K573" s="16" t="s">
        <v>664</v>
      </c>
      <c r="L573" s="16" t="s">
        <v>669</v>
      </c>
      <c r="M573" s="12" t="s">
        <v>15</v>
      </c>
    </row>
    <row r="574" spans="1:13" ht="15.75">
      <c r="A574" s="16" t="s">
        <v>360</v>
      </c>
      <c r="B574" s="117">
        <v>42794</v>
      </c>
      <c r="C574" s="8" t="s">
        <v>617</v>
      </c>
      <c r="D574" s="16" t="s">
        <v>621</v>
      </c>
      <c r="E574" s="16" t="s">
        <v>38</v>
      </c>
      <c r="F574" s="16" t="s">
        <v>12</v>
      </c>
      <c r="G574" s="23"/>
      <c r="H574" s="17">
        <v>150000</v>
      </c>
      <c r="I574" s="10">
        <f t="shared" si="8"/>
        <v>1251522</v>
      </c>
      <c r="J574" s="16" t="s">
        <v>23</v>
      </c>
      <c r="K574" s="16" t="s">
        <v>664</v>
      </c>
      <c r="L574" s="16" t="s">
        <v>669</v>
      </c>
      <c r="M574" s="12" t="s">
        <v>15</v>
      </c>
    </row>
    <row r="575" spans="1:13" ht="15.75">
      <c r="A575" s="16" t="s">
        <v>360</v>
      </c>
      <c r="B575" s="117">
        <v>42794</v>
      </c>
      <c r="C575" s="8" t="s">
        <v>617</v>
      </c>
      <c r="D575" s="16" t="s">
        <v>665</v>
      </c>
      <c r="E575" s="16" t="s">
        <v>38</v>
      </c>
      <c r="F575" s="16" t="s">
        <v>22</v>
      </c>
      <c r="G575" s="23"/>
      <c r="H575" s="17">
        <v>150000</v>
      </c>
      <c r="I575" s="10">
        <f t="shared" si="8"/>
        <v>1101522</v>
      </c>
      <c r="J575" s="16" t="s">
        <v>23</v>
      </c>
      <c r="K575" s="16" t="s">
        <v>664</v>
      </c>
      <c r="L575" s="16" t="s">
        <v>669</v>
      </c>
      <c r="M575" s="12" t="s">
        <v>15</v>
      </c>
    </row>
    <row r="576" spans="1:13" ht="15.75">
      <c r="A576" s="16" t="s">
        <v>360</v>
      </c>
      <c r="B576" s="117">
        <v>42794</v>
      </c>
      <c r="C576" s="8" t="s">
        <v>617</v>
      </c>
      <c r="D576" s="16" t="s">
        <v>622</v>
      </c>
      <c r="E576" s="16" t="s">
        <v>38</v>
      </c>
      <c r="F576" s="16" t="s">
        <v>19</v>
      </c>
      <c r="G576" s="23"/>
      <c r="H576" s="17">
        <v>50000</v>
      </c>
      <c r="I576" s="10">
        <f t="shared" si="8"/>
        <v>1051522</v>
      </c>
      <c r="J576" s="16" t="s">
        <v>23</v>
      </c>
      <c r="K576" s="16" t="s">
        <v>664</v>
      </c>
      <c r="L576" s="16" t="s">
        <v>669</v>
      </c>
      <c r="M576" s="12" t="s">
        <v>15</v>
      </c>
    </row>
    <row r="577" spans="1:13" ht="15.75">
      <c r="A577" s="16"/>
      <c r="B577" s="118"/>
      <c r="C577" s="8"/>
      <c r="D577" s="16"/>
      <c r="E577" s="16"/>
      <c r="F577" s="16"/>
      <c r="G577" s="23"/>
      <c r="H577" s="17"/>
      <c r="I577" s="21"/>
      <c r="J577" s="16"/>
      <c r="K577" s="16"/>
      <c r="L577" s="16"/>
      <c r="M577" s="12"/>
    </row>
    <row r="578" spans="1:13" ht="15.75">
      <c r="A578" s="16"/>
      <c r="B578" s="118"/>
      <c r="C578" s="8"/>
      <c r="D578" s="16"/>
      <c r="E578" s="16"/>
      <c r="F578" s="16"/>
      <c r="G578" s="23"/>
      <c r="H578" s="17"/>
      <c r="I578" s="21"/>
      <c r="J578" s="16"/>
      <c r="K578" s="16"/>
      <c r="L578" s="16"/>
      <c r="M578" s="12"/>
    </row>
    <row r="579" spans="1:13" ht="15.75">
      <c r="A579" s="16"/>
      <c r="B579" s="118"/>
      <c r="C579" s="8"/>
      <c r="D579" s="16"/>
      <c r="E579" s="16"/>
      <c r="F579" s="16"/>
      <c r="G579" s="23"/>
      <c r="H579" s="17"/>
      <c r="I579" s="21"/>
      <c r="J579" s="16"/>
      <c r="K579" s="16"/>
      <c r="L579" s="16"/>
      <c r="M579" s="12"/>
    </row>
    <row r="580" spans="1:13" ht="15.75">
      <c r="A580" s="16"/>
      <c r="B580" s="118"/>
      <c r="C580" s="8"/>
      <c r="D580" s="16"/>
      <c r="E580" s="16"/>
      <c r="F580" s="16"/>
      <c r="G580" s="23"/>
      <c r="H580" s="17"/>
      <c r="I580" s="21"/>
      <c r="J580" s="16"/>
      <c r="K580" s="16"/>
      <c r="L580" s="16"/>
      <c r="M580" s="12"/>
    </row>
    <row r="581" spans="1:13" ht="15.75">
      <c r="A581" s="16"/>
      <c r="B581" s="118"/>
      <c r="C581" s="8"/>
      <c r="D581" s="16"/>
      <c r="E581" s="16"/>
      <c r="F581" s="16"/>
      <c r="G581" s="23"/>
      <c r="H581" s="17"/>
      <c r="I581" s="21"/>
      <c r="J581" s="16"/>
      <c r="K581" s="16"/>
      <c r="L581" s="16"/>
      <c r="M581" s="12"/>
    </row>
    <row r="582" spans="1:13" ht="15.75">
      <c r="A582" s="16"/>
      <c r="B582" s="118"/>
      <c r="C582" s="8"/>
      <c r="D582" s="16"/>
      <c r="E582" s="16"/>
      <c r="F582" s="16"/>
      <c r="G582" s="23"/>
      <c r="H582" s="17"/>
      <c r="I582" s="21"/>
      <c r="J582" s="16"/>
      <c r="K582" s="16"/>
      <c r="L582" s="16"/>
      <c r="M582" s="12"/>
    </row>
    <row r="583" spans="1:13" ht="15.75">
      <c r="A583" s="16"/>
      <c r="B583" s="118"/>
      <c r="C583" s="8"/>
      <c r="D583" s="16"/>
      <c r="E583" s="16"/>
      <c r="F583" s="16"/>
      <c r="G583" s="23"/>
      <c r="H583" s="17"/>
      <c r="I583" s="21"/>
      <c r="J583" s="16"/>
      <c r="K583" s="16"/>
      <c r="L583" s="16"/>
      <c r="M583" s="12"/>
    </row>
    <row r="584" spans="1:13" ht="15.75">
      <c r="A584" s="16"/>
      <c r="B584" s="118"/>
      <c r="C584" s="8"/>
      <c r="D584" s="16"/>
      <c r="E584" s="16"/>
      <c r="F584" s="16"/>
      <c r="G584" s="23"/>
      <c r="H584" s="17"/>
      <c r="I584" s="25"/>
      <c r="J584" s="16"/>
      <c r="K584" s="16"/>
      <c r="L584" s="16"/>
      <c r="M584" s="12"/>
    </row>
    <row r="585" spans="1:13" s="7" customFormat="1" ht="15.75">
      <c r="A585" s="83"/>
      <c r="B585" s="119"/>
      <c r="D585" s="96" t="s">
        <v>132</v>
      </c>
      <c r="E585" s="74"/>
      <c r="F585" s="74"/>
      <c r="G585" s="26">
        <f>SUM(G2:G584)</f>
        <v>6512532</v>
      </c>
      <c r="H585" s="26">
        <f>SUM(H2:H584)</f>
        <v>5461010</v>
      </c>
      <c r="I585" s="67">
        <f>G585-H585</f>
        <v>1051522</v>
      </c>
      <c r="J585" s="74"/>
      <c r="K585" s="151"/>
      <c r="L585" s="74"/>
      <c r="M585" s="13"/>
    </row>
  </sheetData>
  <autoFilter ref="A1:M576">
    <filterColumn colId="9"/>
    <sortState ref="A2:M577">
      <sortCondition ref="B1:B577"/>
    </sortState>
  </autoFilter>
  <pageMargins left="0.7" right="0.7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O14"/>
  <sheetViews>
    <sheetView workbookViewId="0">
      <selection activeCell="C22" sqref="C22"/>
    </sheetView>
  </sheetViews>
  <sheetFormatPr baseColWidth="10" defaultColWidth="9.140625" defaultRowHeight="15"/>
  <cols>
    <col min="1" max="1" width="23.85546875" bestFit="1" customWidth="1"/>
    <col min="2" max="2" width="16.28515625" bestFit="1" customWidth="1"/>
    <col min="3" max="3" width="11.85546875" bestFit="1" customWidth="1"/>
    <col min="4" max="4" width="6" customWidth="1"/>
    <col min="5" max="5" width="8.28515625" customWidth="1"/>
    <col min="6" max="6" width="8" customWidth="1"/>
    <col min="7" max="7" width="15.28515625" bestFit="1" customWidth="1"/>
    <col min="8" max="8" width="10" bestFit="1" customWidth="1"/>
    <col min="9" max="9" width="7.42578125" customWidth="1"/>
    <col min="10" max="10" width="10.5703125" bestFit="1" customWidth="1"/>
    <col min="11" max="11" width="9.42578125" bestFit="1" customWidth="1"/>
    <col min="12" max="12" width="15.28515625" bestFit="1" customWidth="1"/>
    <col min="13" max="13" width="17.5703125" bestFit="1" customWidth="1"/>
    <col min="14" max="14" width="13.28515625" bestFit="1" customWidth="1"/>
    <col min="15" max="16" width="11.28515625" bestFit="1" customWidth="1"/>
  </cols>
  <sheetData>
    <row r="3" spans="1:15">
      <c r="A3" s="33" t="s">
        <v>623</v>
      </c>
      <c r="B3" s="33" t="s">
        <v>674</v>
      </c>
    </row>
    <row r="4" spans="1:15">
      <c r="A4" s="33" t="s">
        <v>672</v>
      </c>
      <c r="B4" t="s">
        <v>77</v>
      </c>
      <c r="C4" t="s">
        <v>53</v>
      </c>
      <c r="D4" t="s">
        <v>21</v>
      </c>
      <c r="E4" t="s">
        <v>26</v>
      </c>
      <c r="F4" t="s">
        <v>178</v>
      </c>
      <c r="G4" t="s">
        <v>18</v>
      </c>
      <c r="H4" t="s">
        <v>38</v>
      </c>
      <c r="I4" t="s">
        <v>140</v>
      </c>
      <c r="J4" t="s">
        <v>50</v>
      </c>
      <c r="K4" t="s">
        <v>11</v>
      </c>
      <c r="L4" t="s">
        <v>44</v>
      </c>
      <c r="M4" t="s">
        <v>196</v>
      </c>
      <c r="N4" t="s">
        <v>197</v>
      </c>
      <c r="O4" t="s">
        <v>673</v>
      </c>
    </row>
    <row r="5" spans="1:15">
      <c r="A5" s="34" t="s">
        <v>663</v>
      </c>
      <c r="B5" s="36"/>
      <c r="C5" s="36">
        <v>707000</v>
      </c>
      <c r="D5" s="36">
        <v>60500</v>
      </c>
      <c r="E5" s="36">
        <v>190000</v>
      </c>
      <c r="F5" s="36">
        <v>6000</v>
      </c>
      <c r="G5" s="36">
        <v>850110</v>
      </c>
      <c r="H5" s="36">
        <v>155000</v>
      </c>
      <c r="I5" s="36">
        <v>42000</v>
      </c>
      <c r="J5" s="36">
        <v>169000</v>
      </c>
      <c r="K5" s="36">
        <v>389650</v>
      </c>
      <c r="L5" s="36">
        <v>33000</v>
      </c>
      <c r="M5" s="36">
        <v>568300</v>
      </c>
      <c r="N5" s="36">
        <v>80450</v>
      </c>
      <c r="O5" s="36">
        <v>3251010</v>
      </c>
    </row>
    <row r="6" spans="1:15">
      <c r="A6" s="35" t="s">
        <v>12</v>
      </c>
      <c r="B6" s="36"/>
      <c r="C6" s="36">
        <v>5000</v>
      </c>
      <c r="D6" s="36"/>
      <c r="E6" s="36"/>
      <c r="F6" s="36"/>
      <c r="G6" s="36">
        <v>4550</v>
      </c>
      <c r="H6" s="36"/>
      <c r="I6" s="36"/>
      <c r="J6" s="36">
        <v>15500</v>
      </c>
      <c r="K6" s="36">
        <v>235800</v>
      </c>
      <c r="L6" s="36">
        <v>3000</v>
      </c>
      <c r="M6" s="36">
        <v>214000</v>
      </c>
      <c r="N6" s="36">
        <v>70450</v>
      </c>
      <c r="O6" s="36">
        <v>548300</v>
      </c>
    </row>
    <row r="7" spans="1:15">
      <c r="A7" s="35" t="s">
        <v>72</v>
      </c>
      <c r="B7" s="36"/>
      <c r="C7" s="36"/>
      <c r="D7" s="36"/>
      <c r="E7" s="36"/>
      <c r="F7" s="36">
        <v>6000</v>
      </c>
      <c r="G7" s="36">
        <v>11400</v>
      </c>
      <c r="H7" s="36"/>
      <c r="I7" s="36"/>
      <c r="J7" s="36"/>
      <c r="K7" s="36">
        <v>65400</v>
      </c>
      <c r="L7" s="36"/>
      <c r="M7" s="36"/>
      <c r="N7" s="36"/>
      <c r="O7" s="36">
        <v>82800</v>
      </c>
    </row>
    <row r="8" spans="1:15">
      <c r="A8" s="35" t="s">
        <v>22</v>
      </c>
      <c r="B8" s="36"/>
      <c r="C8" s="36"/>
      <c r="D8" s="36">
        <v>60500</v>
      </c>
      <c r="E8" s="36">
        <v>190000</v>
      </c>
      <c r="F8" s="36"/>
      <c r="G8" s="36">
        <v>256275</v>
      </c>
      <c r="H8" s="36">
        <v>155000</v>
      </c>
      <c r="I8" s="36">
        <v>37000</v>
      </c>
      <c r="J8" s="36">
        <v>25000</v>
      </c>
      <c r="K8" s="36">
        <v>65350</v>
      </c>
      <c r="L8" s="36">
        <v>30000</v>
      </c>
      <c r="M8" s="36">
        <v>354300</v>
      </c>
      <c r="N8" s="36">
        <v>10000</v>
      </c>
      <c r="O8" s="36">
        <v>1183425</v>
      </c>
    </row>
    <row r="9" spans="1:15">
      <c r="A9" s="35" t="s">
        <v>19</v>
      </c>
      <c r="B9" s="36"/>
      <c r="C9" s="36">
        <v>702000</v>
      </c>
      <c r="D9" s="36"/>
      <c r="E9" s="36"/>
      <c r="F9" s="36"/>
      <c r="G9" s="36">
        <v>577885</v>
      </c>
      <c r="H9" s="36"/>
      <c r="I9" s="36">
        <v>5000</v>
      </c>
      <c r="J9" s="36">
        <v>128500</v>
      </c>
      <c r="K9" s="36">
        <v>23100</v>
      </c>
      <c r="L9" s="36"/>
      <c r="M9" s="36"/>
      <c r="N9" s="36"/>
      <c r="O9" s="36">
        <v>1436485</v>
      </c>
    </row>
    <row r="10" spans="1:15">
      <c r="A10" s="34" t="s">
        <v>664</v>
      </c>
      <c r="B10" s="36"/>
      <c r="C10" s="36"/>
      <c r="D10" s="36"/>
      <c r="E10" s="36"/>
      <c r="F10" s="36"/>
      <c r="G10" s="36"/>
      <c r="H10" s="36">
        <v>2160000</v>
      </c>
      <c r="I10" s="36"/>
      <c r="J10" s="36"/>
      <c r="K10" s="36"/>
      <c r="L10" s="36"/>
      <c r="M10" s="36"/>
      <c r="N10" s="36"/>
      <c r="O10" s="36">
        <v>2160000</v>
      </c>
    </row>
    <row r="11" spans="1:15">
      <c r="A11" s="35" t="s">
        <v>12</v>
      </c>
      <c r="B11" s="36"/>
      <c r="C11" s="36"/>
      <c r="D11" s="36"/>
      <c r="E11" s="36"/>
      <c r="F11" s="36"/>
      <c r="G11" s="36"/>
      <c r="H11" s="36">
        <v>980000</v>
      </c>
      <c r="I11" s="36"/>
      <c r="J11" s="36"/>
      <c r="K11" s="36"/>
      <c r="L11" s="36"/>
      <c r="M11" s="36"/>
      <c r="N11" s="36"/>
      <c r="O11" s="36">
        <v>980000</v>
      </c>
    </row>
    <row r="12" spans="1:15">
      <c r="A12" s="35" t="s">
        <v>22</v>
      </c>
      <c r="B12" s="36"/>
      <c r="C12" s="36"/>
      <c r="D12" s="36"/>
      <c r="E12" s="36"/>
      <c r="F12" s="36"/>
      <c r="G12" s="36"/>
      <c r="H12" s="36">
        <v>1040000</v>
      </c>
      <c r="I12" s="36"/>
      <c r="J12" s="36"/>
      <c r="K12" s="36"/>
      <c r="L12" s="36"/>
      <c r="M12" s="36"/>
      <c r="N12" s="36"/>
      <c r="O12" s="36">
        <v>1040000</v>
      </c>
    </row>
    <row r="13" spans="1:15">
      <c r="A13" s="35" t="s">
        <v>19</v>
      </c>
      <c r="B13" s="36"/>
      <c r="C13" s="36"/>
      <c r="D13" s="36"/>
      <c r="E13" s="36"/>
      <c r="F13" s="36"/>
      <c r="G13" s="36"/>
      <c r="H13" s="36">
        <v>140000</v>
      </c>
      <c r="I13" s="36"/>
      <c r="J13" s="36"/>
      <c r="K13" s="36"/>
      <c r="L13" s="36"/>
      <c r="M13" s="36"/>
      <c r="N13" s="36"/>
      <c r="O13" s="36">
        <v>140000</v>
      </c>
    </row>
    <row r="14" spans="1:15">
      <c r="A14" s="34" t="s">
        <v>673</v>
      </c>
      <c r="B14" s="36"/>
      <c r="C14" s="36">
        <v>707000</v>
      </c>
      <c r="D14" s="36">
        <v>60500</v>
      </c>
      <c r="E14" s="36">
        <v>190000</v>
      </c>
      <c r="F14" s="36">
        <v>6000</v>
      </c>
      <c r="G14" s="36">
        <v>850110</v>
      </c>
      <c r="H14" s="36">
        <v>2315000</v>
      </c>
      <c r="I14" s="36">
        <v>42000</v>
      </c>
      <c r="J14" s="36">
        <v>169000</v>
      </c>
      <c r="K14" s="36">
        <v>389650</v>
      </c>
      <c r="L14" s="36">
        <v>33000</v>
      </c>
      <c r="M14" s="36">
        <v>568300</v>
      </c>
      <c r="N14" s="36">
        <v>80450</v>
      </c>
      <c r="O14" s="36">
        <v>5411010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B17"/>
  <sheetViews>
    <sheetView workbookViewId="0">
      <selection activeCell="B7" sqref="B7"/>
    </sheetView>
  </sheetViews>
  <sheetFormatPr baseColWidth="10" defaultColWidth="9.140625" defaultRowHeight="15"/>
  <cols>
    <col min="1" max="1" width="13.140625" customWidth="1"/>
    <col min="2" max="2" width="23.85546875" bestFit="1" customWidth="1"/>
  </cols>
  <sheetData>
    <row r="3" spans="1:2">
      <c r="A3" s="33" t="s">
        <v>672</v>
      </c>
      <c r="B3" t="s">
        <v>623</v>
      </c>
    </row>
    <row r="4" spans="1:2">
      <c r="A4" s="34" t="s">
        <v>73</v>
      </c>
      <c r="B4" s="36">
        <v>29000</v>
      </c>
    </row>
    <row r="5" spans="1:2">
      <c r="A5" s="34" t="s">
        <v>74</v>
      </c>
      <c r="B5" s="36">
        <v>372770</v>
      </c>
    </row>
    <row r="6" spans="1:2">
      <c r="A6" s="34" t="s">
        <v>78</v>
      </c>
      <c r="B6" s="36">
        <v>64000</v>
      </c>
    </row>
    <row r="7" spans="1:2">
      <c r="A7" s="34" t="s">
        <v>194</v>
      </c>
      <c r="B7" s="36">
        <v>29800</v>
      </c>
    </row>
    <row r="8" spans="1:2">
      <c r="A8" s="34" t="s">
        <v>82</v>
      </c>
      <c r="B8" s="36">
        <v>109100</v>
      </c>
    </row>
    <row r="9" spans="1:2">
      <c r="A9" s="34" t="s">
        <v>335</v>
      </c>
      <c r="B9" s="36">
        <v>44900</v>
      </c>
    </row>
    <row r="10" spans="1:2">
      <c r="A10" s="34" t="s">
        <v>84</v>
      </c>
      <c r="B10" s="36">
        <v>117550</v>
      </c>
    </row>
    <row r="11" spans="1:2">
      <c r="A11" s="34" t="s">
        <v>13</v>
      </c>
      <c r="B11" s="36">
        <v>189550</v>
      </c>
    </row>
    <row r="12" spans="1:2">
      <c r="A12" s="34" t="s">
        <v>192</v>
      </c>
      <c r="B12" s="36">
        <v>41800</v>
      </c>
    </row>
    <row r="13" spans="1:2">
      <c r="A13" s="34" t="s">
        <v>86</v>
      </c>
      <c r="B13" s="36">
        <v>380565</v>
      </c>
    </row>
    <row r="14" spans="1:2">
      <c r="A14" s="34" t="s">
        <v>93</v>
      </c>
      <c r="B14" s="36">
        <v>37800</v>
      </c>
    </row>
    <row r="15" spans="1:2">
      <c r="A15" s="34" t="s">
        <v>95</v>
      </c>
      <c r="B15" s="36">
        <v>61500</v>
      </c>
    </row>
    <row r="16" spans="1:2">
      <c r="A16" s="34" t="s">
        <v>23</v>
      </c>
      <c r="B16" s="36">
        <v>3932675</v>
      </c>
    </row>
    <row r="17" spans="1:2">
      <c r="A17" s="34" t="s">
        <v>673</v>
      </c>
      <c r="B17" s="36">
        <v>5411010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1"/>
  <sheetViews>
    <sheetView topLeftCell="A3" zoomScale="96" zoomScaleNormal="96" workbookViewId="0">
      <selection activeCell="F26" sqref="F26"/>
    </sheetView>
  </sheetViews>
  <sheetFormatPr baseColWidth="10" defaultColWidth="10.28515625" defaultRowHeight="12.75"/>
  <cols>
    <col min="1" max="1" width="18.85546875" style="39" customWidth="1"/>
    <col min="2" max="2" width="15.85546875" style="39" customWidth="1"/>
    <col min="3" max="3" width="17.42578125" style="39" customWidth="1"/>
    <col min="4" max="4" width="15.7109375" style="39" customWidth="1"/>
    <col min="5" max="5" width="20.7109375" style="39" customWidth="1"/>
    <col min="6" max="6" width="14.85546875" style="39" customWidth="1"/>
    <col min="7" max="7" width="16.7109375" style="39" customWidth="1"/>
    <col min="8" max="8" width="13.28515625" style="39" customWidth="1"/>
    <col min="9" max="9" width="17.85546875" style="39" customWidth="1"/>
    <col min="10" max="10" width="18" style="39" customWidth="1"/>
    <col min="11" max="16384" width="10.28515625" style="39"/>
  </cols>
  <sheetData>
    <row r="1" spans="1:10">
      <c r="A1" s="37" t="s">
        <v>624</v>
      </c>
      <c r="B1" s="37" t="s">
        <v>625</v>
      </c>
      <c r="C1" s="38" t="s">
        <v>666</v>
      </c>
      <c r="D1" s="38" t="s">
        <v>626</v>
      </c>
      <c r="E1" s="38" t="s">
        <v>627</v>
      </c>
      <c r="F1" s="38" t="s">
        <v>628</v>
      </c>
      <c r="G1" s="38" t="s">
        <v>629</v>
      </c>
      <c r="H1" s="38" t="s">
        <v>630</v>
      </c>
      <c r="I1" s="37" t="s">
        <v>675</v>
      </c>
      <c r="J1" s="38" t="s">
        <v>6</v>
      </c>
    </row>
    <row r="2" spans="1:10" ht="15">
      <c r="A2" s="40" t="s">
        <v>195</v>
      </c>
      <c r="B2" s="41" t="s">
        <v>19</v>
      </c>
      <c r="C2" s="42">
        <f>-6550</f>
        <v>-6550</v>
      </c>
      <c r="D2" s="43">
        <v>6550</v>
      </c>
      <c r="E2" s="43"/>
      <c r="F2" s="44"/>
      <c r="G2" s="42"/>
      <c r="H2" s="44"/>
      <c r="I2" s="42"/>
      <c r="J2" s="44">
        <f>C2+D2-E2</f>
        <v>0</v>
      </c>
    </row>
    <row r="3" spans="1:10" ht="15">
      <c r="A3" s="40" t="s">
        <v>71</v>
      </c>
      <c r="B3" s="41" t="s">
        <v>22</v>
      </c>
      <c r="C3" s="42">
        <v>-5000</v>
      </c>
      <c r="D3" s="43">
        <v>5000</v>
      </c>
      <c r="E3" s="43"/>
      <c r="F3" s="44"/>
      <c r="G3" s="42"/>
      <c r="H3" s="44"/>
      <c r="I3" s="42"/>
      <c r="J3" s="44">
        <f t="shared" ref="J3:J16" si="0">C3+D3-E3</f>
        <v>0</v>
      </c>
    </row>
    <row r="4" spans="1:10" ht="15">
      <c r="A4" s="40" t="s">
        <v>73</v>
      </c>
      <c r="B4" s="41" t="s">
        <v>72</v>
      </c>
      <c r="C4" s="42">
        <v>3000</v>
      </c>
      <c r="D4" s="45">
        <v>29000</v>
      </c>
      <c r="E4" s="43">
        <v>29000</v>
      </c>
      <c r="F4" s="44"/>
      <c r="G4" s="42"/>
      <c r="H4" s="44"/>
      <c r="I4" s="42">
        <v>3000</v>
      </c>
      <c r="J4" s="44">
        <f>C4+D4-E4</f>
        <v>3000</v>
      </c>
    </row>
    <row r="5" spans="1:10" ht="15">
      <c r="A5" s="40" t="s">
        <v>74</v>
      </c>
      <c r="B5" s="41" t="s">
        <v>19</v>
      </c>
      <c r="C5" s="42"/>
      <c r="D5" s="43">
        <f>422770-50000</f>
        <v>372770</v>
      </c>
      <c r="E5" s="43">
        <f>422770-50000</f>
        <v>372770</v>
      </c>
      <c r="F5" s="44"/>
      <c r="G5" s="42"/>
      <c r="H5" s="44"/>
      <c r="I5" s="42"/>
      <c r="J5" s="44">
        <f t="shared" si="0"/>
        <v>0</v>
      </c>
    </row>
    <row r="6" spans="1:10" ht="15">
      <c r="A6" s="40" t="s">
        <v>78</v>
      </c>
      <c r="B6" s="41" t="s">
        <v>12</v>
      </c>
      <c r="C6" s="42">
        <v>12000</v>
      </c>
      <c r="D6" s="43">
        <v>52000</v>
      </c>
      <c r="E6" s="43">
        <v>64000</v>
      </c>
      <c r="F6" s="44"/>
      <c r="G6" s="42"/>
      <c r="H6" s="44"/>
      <c r="I6" s="42"/>
      <c r="J6" s="44">
        <f t="shared" si="0"/>
        <v>0</v>
      </c>
    </row>
    <row r="7" spans="1:10" ht="15">
      <c r="A7" s="40" t="s">
        <v>194</v>
      </c>
      <c r="B7" s="41" t="s">
        <v>72</v>
      </c>
      <c r="C7" s="42">
        <v>1500</v>
      </c>
      <c r="D7" s="43">
        <v>31300</v>
      </c>
      <c r="E7" s="43">
        <v>29800</v>
      </c>
      <c r="F7" s="44"/>
      <c r="G7" s="42"/>
      <c r="H7" s="44"/>
      <c r="I7" s="42">
        <v>3000</v>
      </c>
      <c r="J7" s="44">
        <f t="shared" si="0"/>
        <v>3000</v>
      </c>
    </row>
    <row r="8" spans="1:10" ht="15">
      <c r="A8" s="40" t="s">
        <v>82</v>
      </c>
      <c r="B8" s="41" t="s">
        <v>12</v>
      </c>
      <c r="C8" s="42"/>
      <c r="D8" s="43">
        <v>109100</v>
      </c>
      <c r="E8" s="43">
        <v>109100</v>
      </c>
      <c r="F8" s="44"/>
      <c r="G8" s="42"/>
      <c r="H8" s="44"/>
      <c r="I8" s="42"/>
      <c r="J8" s="44">
        <f t="shared" si="0"/>
        <v>0</v>
      </c>
    </row>
    <row r="9" spans="1:10" ht="15">
      <c r="A9" s="40" t="s">
        <v>335</v>
      </c>
      <c r="B9" s="41" t="s">
        <v>12</v>
      </c>
      <c r="C9" s="42"/>
      <c r="D9" s="43">
        <v>43000</v>
      </c>
      <c r="E9" s="43">
        <v>44900</v>
      </c>
      <c r="F9" s="44"/>
      <c r="G9" s="42"/>
      <c r="H9" s="44"/>
      <c r="I9" s="42">
        <v>-1900</v>
      </c>
      <c r="J9" s="44">
        <f t="shared" si="0"/>
        <v>-1900</v>
      </c>
    </row>
    <row r="10" spans="1:10" ht="15">
      <c r="A10" s="40" t="s">
        <v>84</v>
      </c>
      <c r="B10" s="41" t="s">
        <v>12</v>
      </c>
      <c r="C10" s="42"/>
      <c r="D10" s="43">
        <v>117550</v>
      </c>
      <c r="E10" s="43">
        <v>117550</v>
      </c>
      <c r="F10" s="44"/>
      <c r="G10" s="42"/>
      <c r="H10" s="44"/>
      <c r="I10" s="42"/>
      <c r="J10" s="44">
        <f t="shared" si="0"/>
        <v>0</v>
      </c>
    </row>
    <row r="11" spans="1:10" ht="15">
      <c r="A11" s="40" t="s">
        <v>13</v>
      </c>
      <c r="B11" s="41" t="s">
        <v>12</v>
      </c>
      <c r="C11" s="42">
        <v>1000</v>
      </c>
      <c r="D11" s="43">
        <f>189550</f>
        <v>189550</v>
      </c>
      <c r="E11" s="43">
        <v>189550</v>
      </c>
      <c r="F11" s="44"/>
      <c r="G11" s="42" t="s">
        <v>630</v>
      </c>
      <c r="H11" s="44"/>
      <c r="I11" s="42">
        <v>1000</v>
      </c>
      <c r="J11" s="44">
        <f t="shared" si="0"/>
        <v>1000</v>
      </c>
    </row>
    <row r="12" spans="1:10" ht="15">
      <c r="A12" s="40" t="s">
        <v>192</v>
      </c>
      <c r="B12" s="41" t="s">
        <v>12</v>
      </c>
      <c r="C12" s="42"/>
      <c r="D12" s="43">
        <v>44800</v>
      </c>
      <c r="E12" s="43">
        <v>41800</v>
      </c>
      <c r="F12" s="44"/>
      <c r="G12" s="42"/>
      <c r="H12" s="44"/>
      <c r="I12" s="42">
        <v>3000</v>
      </c>
      <c r="J12" s="44">
        <f t="shared" si="0"/>
        <v>3000</v>
      </c>
    </row>
    <row r="13" spans="1:10" ht="15">
      <c r="A13" s="40" t="s">
        <v>86</v>
      </c>
      <c r="B13" s="41" t="s">
        <v>22</v>
      </c>
      <c r="C13" s="42">
        <v>400</v>
      </c>
      <c r="D13" s="43">
        <f>380565</f>
        <v>380565</v>
      </c>
      <c r="E13" s="43">
        <v>380565</v>
      </c>
      <c r="F13" s="44"/>
      <c r="G13" s="42"/>
      <c r="H13" s="44"/>
      <c r="I13" s="42">
        <v>400</v>
      </c>
      <c r="J13" s="44">
        <f t="shared" si="0"/>
        <v>400</v>
      </c>
    </row>
    <row r="14" spans="1:10" ht="15">
      <c r="A14" s="40" t="s">
        <v>93</v>
      </c>
      <c r="B14" s="41" t="s">
        <v>72</v>
      </c>
      <c r="C14" s="42">
        <v>3000</v>
      </c>
      <c r="D14" s="43">
        <v>37800</v>
      </c>
      <c r="E14" s="43">
        <v>37800</v>
      </c>
      <c r="F14" s="44"/>
      <c r="G14" s="42"/>
      <c r="H14" s="44"/>
      <c r="I14" s="42">
        <v>3000</v>
      </c>
      <c r="J14" s="44">
        <f t="shared" si="0"/>
        <v>3000</v>
      </c>
    </row>
    <row r="15" spans="1:10" ht="15">
      <c r="A15" s="40" t="s">
        <v>95</v>
      </c>
      <c r="B15" s="41" t="s">
        <v>22</v>
      </c>
      <c r="C15" s="42">
        <v>22950</v>
      </c>
      <c r="D15" s="43">
        <f>61500</f>
        <v>61500</v>
      </c>
      <c r="E15" s="43">
        <v>61500</v>
      </c>
      <c r="F15" s="44"/>
      <c r="G15" s="42"/>
      <c r="H15" s="44"/>
      <c r="I15" s="42">
        <v>22950</v>
      </c>
      <c r="J15" s="44">
        <f t="shared" si="0"/>
        <v>22950</v>
      </c>
    </row>
    <row r="16" spans="1:10" ht="15">
      <c r="A16" s="40" t="s">
        <v>23</v>
      </c>
      <c r="B16" s="41" t="s">
        <v>22</v>
      </c>
      <c r="C16" s="42"/>
      <c r="D16" s="64">
        <f>3932675</f>
        <v>3932675</v>
      </c>
      <c r="E16" s="45">
        <v>3932675</v>
      </c>
      <c r="F16" s="44"/>
      <c r="G16" s="42"/>
      <c r="H16" s="44"/>
      <c r="I16" s="42"/>
      <c r="J16" s="44">
        <f t="shared" si="0"/>
        <v>0</v>
      </c>
    </row>
    <row r="17" spans="1:11">
      <c r="A17" s="46" t="s">
        <v>631</v>
      </c>
      <c r="B17" s="47"/>
      <c r="C17" s="48">
        <f>SUM(C2:C16)</f>
        <v>32300</v>
      </c>
      <c r="D17" s="60">
        <f>SUM(D2:D16)</f>
        <v>5413160</v>
      </c>
      <c r="E17" s="60">
        <f>SUM(E2:E16)</f>
        <v>5411010</v>
      </c>
      <c r="F17" s="48">
        <f>SUM(F2:F12)</f>
        <v>0</v>
      </c>
      <c r="G17" s="48">
        <f>SUM(G2:G12)</f>
        <v>0</v>
      </c>
      <c r="H17" s="48">
        <f>SUM(H2:H12)</f>
        <v>0</v>
      </c>
      <c r="I17" s="48">
        <f>SUM(I2:I16)</f>
        <v>34450</v>
      </c>
      <c r="J17" s="49">
        <f>SUM(J2:J16)</f>
        <v>34450</v>
      </c>
    </row>
    <row r="18" spans="1:11" s="137" customFormat="1">
      <c r="A18" s="138" t="s">
        <v>649</v>
      </c>
      <c r="B18" s="139"/>
      <c r="C18" s="63"/>
      <c r="D18" s="61">
        <f>6078176</f>
        <v>6078176</v>
      </c>
      <c r="E18" s="61">
        <v>3300</v>
      </c>
      <c r="F18" s="61">
        <f>-2000000+50000</f>
        <v>-1950000</v>
      </c>
      <c r="G18" s="61"/>
      <c r="H18" s="61"/>
      <c r="I18" s="129">
        <v>4124876</v>
      </c>
      <c r="J18" s="130">
        <f>+C18+D18-E18+F18-G18</f>
        <v>4124876</v>
      </c>
    </row>
    <row r="19" spans="1:11" s="137" customFormat="1" ht="15.75">
      <c r="A19" s="140" t="s">
        <v>676</v>
      </c>
      <c r="B19" s="141"/>
      <c r="C19" s="142"/>
      <c r="D19" s="143">
        <v>2928076</v>
      </c>
      <c r="E19" s="143">
        <v>2928076</v>
      </c>
      <c r="F19" s="143"/>
      <c r="G19" s="143"/>
      <c r="H19" s="143"/>
      <c r="I19" s="131">
        <v>0</v>
      </c>
      <c r="J19" s="130">
        <f>+C19+D19-E19+F19-G19</f>
        <v>0</v>
      </c>
      <c r="K19" s="99"/>
    </row>
    <row r="20" spans="1:11" s="137" customFormat="1" ht="15.75">
      <c r="A20" s="140" t="s">
        <v>677</v>
      </c>
      <c r="B20" s="143"/>
      <c r="C20" s="143"/>
      <c r="D20" s="143">
        <v>1311914</v>
      </c>
      <c r="E20" s="144">
        <v>1311914</v>
      </c>
      <c r="F20" s="144"/>
      <c r="G20" s="143"/>
      <c r="H20" s="143"/>
      <c r="I20" s="131">
        <v>0</v>
      </c>
      <c r="J20" s="130">
        <f>+C20+D20-E20-F20-G20</f>
        <v>0</v>
      </c>
      <c r="K20" s="99"/>
    </row>
    <row r="21" spans="1:11" s="137" customFormat="1">
      <c r="A21" s="140"/>
      <c r="B21" s="143"/>
      <c r="C21" s="143"/>
      <c r="D21" s="143"/>
      <c r="E21" s="143"/>
      <c r="F21" s="143"/>
      <c r="G21" s="143"/>
      <c r="H21" s="143"/>
      <c r="I21" s="131">
        <v>0</v>
      </c>
      <c r="J21" s="130">
        <f>+C21+D21-E21+F21</f>
        <v>0</v>
      </c>
    </row>
    <row r="22" spans="1:11" s="137" customFormat="1">
      <c r="A22" s="145"/>
      <c r="B22" s="146"/>
      <c r="C22" s="146"/>
      <c r="D22" s="146"/>
      <c r="E22" s="146"/>
      <c r="F22" s="146"/>
      <c r="G22" s="146"/>
      <c r="H22" s="146"/>
      <c r="I22" s="132">
        <v>0</v>
      </c>
      <c r="J22" s="130">
        <f>+C22+D22-E22+F22</f>
        <v>0</v>
      </c>
    </row>
    <row r="23" spans="1:11" s="137" customFormat="1" ht="13.5" thickBot="1">
      <c r="A23" s="147" t="s">
        <v>632</v>
      </c>
      <c r="B23" s="147"/>
      <c r="C23" s="133">
        <f t="shared" ref="C23:J23" si="1">SUM(C18:C22)</f>
        <v>0</v>
      </c>
      <c r="D23" s="133">
        <f t="shared" si="1"/>
        <v>10318166</v>
      </c>
      <c r="E23" s="133">
        <f t="shared" si="1"/>
        <v>4243290</v>
      </c>
      <c r="F23" s="133">
        <f t="shared" si="1"/>
        <v>-1950000</v>
      </c>
      <c r="G23" s="133">
        <f t="shared" si="1"/>
        <v>0</v>
      </c>
      <c r="H23" s="133">
        <f t="shared" si="1"/>
        <v>0</v>
      </c>
      <c r="I23" s="133">
        <f t="shared" si="1"/>
        <v>4124876</v>
      </c>
      <c r="J23" s="134">
        <f t="shared" si="1"/>
        <v>4124876</v>
      </c>
    </row>
    <row r="24" spans="1:11" s="137" customFormat="1" ht="13.5" thickBot="1">
      <c r="A24" s="148" t="s">
        <v>633</v>
      </c>
      <c r="B24" s="149"/>
      <c r="C24" s="135">
        <f>+C17+C23</f>
        <v>32300</v>
      </c>
      <c r="D24" s="135">
        <f>+D23</f>
        <v>10318166</v>
      </c>
      <c r="E24" s="150">
        <f>+E17+E18</f>
        <v>5414310</v>
      </c>
      <c r="F24" s="135">
        <f t="shared" ref="F24:I24" si="2">+F17+F23</f>
        <v>-1950000</v>
      </c>
      <c r="G24" s="135">
        <f t="shared" si="2"/>
        <v>0</v>
      </c>
      <c r="H24" s="135">
        <f t="shared" si="2"/>
        <v>0</v>
      </c>
      <c r="I24" s="135">
        <f t="shared" si="2"/>
        <v>4159326</v>
      </c>
      <c r="J24" s="136">
        <f>J17+J23</f>
        <v>4159326</v>
      </c>
    </row>
    <row r="26" spans="1:11">
      <c r="A26" s="50" t="s">
        <v>634</v>
      </c>
      <c r="B26" s="50"/>
      <c r="C26" s="50">
        <v>272542</v>
      </c>
      <c r="D26" s="51">
        <f>6512532-272542</f>
        <v>6239990</v>
      </c>
      <c r="E26" s="51">
        <v>5464360</v>
      </c>
      <c r="F26" s="51"/>
      <c r="G26" s="51"/>
      <c r="H26" s="51"/>
      <c r="I26" s="51">
        <f>+C26+D26-E26-F26+1200</f>
        <v>1049372</v>
      </c>
    </row>
    <row r="27" spans="1:11">
      <c r="A27" s="52"/>
      <c r="B27" s="52"/>
      <c r="C27" s="52"/>
      <c r="D27" s="52"/>
      <c r="E27" s="52"/>
      <c r="F27" s="52"/>
      <c r="G27" s="52"/>
      <c r="H27" s="52"/>
      <c r="I27" s="52"/>
    </row>
    <row r="28" spans="1:11">
      <c r="A28" s="53" t="s">
        <v>635</v>
      </c>
      <c r="B28" s="54"/>
      <c r="C28" s="52"/>
      <c r="D28" s="53" t="s">
        <v>636</v>
      </c>
      <c r="E28" s="54"/>
      <c r="F28" s="52"/>
      <c r="G28" s="53" t="s">
        <v>637</v>
      </c>
      <c r="H28" s="54"/>
      <c r="I28" s="52"/>
    </row>
    <row r="29" spans="1:11">
      <c r="A29" s="55" t="s">
        <v>638</v>
      </c>
      <c r="B29" s="56">
        <v>272542</v>
      </c>
      <c r="C29" s="52"/>
      <c r="D29" s="55" t="s">
        <v>639</v>
      </c>
      <c r="E29" s="56">
        <f>D23</f>
        <v>10318166</v>
      </c>
      <c r="F29" s="52"/>
      <c r="G29" s="55" t="s">
        <v>638</v>
      </c>
      <c r="H29" s="56">
        <f>+I26</f>
        <v>1049372</v>
      </c>
      <c r="I29" s="57">
        <f>+E30-E24</f>
        <v>0</v>
      </c>
    </row>
    <row r="30" spans="1:11">
      <c r="A30" s="55" t="s">
        <v>640</v>
      </c>
      <c r="B30" s="56"/>
      <c r="C30" s="52"/>
      <c r="D30" s="55" t="s">
        <v>641</v>
      </c>
      <c r="E30" s="56">
        <f>E24</f>
        <v>5414310</v>
      </c>
      <c r="F30" s="52"/>
      <c r="G30" s="55" t="s">
        <v>640</v>
      </c>
      <c r="H30" s="56">
        <f>+J23</f>
        <v>4124876</v>
      </c>
      <c r="I30" s="57"/>
    </row>
    <row r="31" spans="1:11">
      <c r="A31" s="55" t="s">
        <v>671</v>
      </c>
      <c r="B31" s="56">
        <f>+C17</f>
        <v>32300</v>
      </c>
      <c r="C31" s="52"/>
      <c r="D31" s="55"/>
      <c r="E31" s="56"/>
      <c r="F31" s="52"/>
      <c r="G31" s="55" t="s">
        <v>671</v>
      </c>
      <c r="H31" s="56">
        <f>J17</f>
        <v>34450</v>
      </c>
      <c r="I31" s="57"/>
    </row>
    <row r="32" spans="1:11">
      <c r="A32" s="58" t="s">
        <v>642</v>
      </c>
      <c r="B32" s="59">
        <f>SUM(B29:B31)</f>
        <v>304842</v>
      </c>
      <c r="C32" s="52"/>
      <c r="D32" s="58"/>
      <c r="E32" s="59">
        <f>+E29-E30</f>
        <v>4903856</v>
      </c>
      <c r="F32" s="52"/>
      <c r="G32" s="58" t="s">
        <v>643</v>
      </c>
      <c r="H32" s="59">
        <f>SUM(H29:H31)</f>
        <v>5208698</v>
      </c>
      <c r="I32" s="57"/>
      <c r="J32" s="39" t="s">
        <v>630</v>
      </c>
    </row>
    <row r="33" spans="1:9">
      <c r="A33" s="52"/>
      <c r="B33" s="52"/>
      <c r="C33" s="52"/>
      <c r="D33" s="52"/>
      <c r="E33" s="52"/>
      <c r="F33" s="52"/>
      <c r="G33" s="52"/>
      <c r="H33" s="52"/>
      <c r="I33" s="52"/>
    </row>
    <row r="34" spans="1:9">
      <c r="A34" s="52" t="s">
        <v>644</v>
      </c>
      <c r="B34" s="52">
        <f>+B32+E32</f>
        <v>5208698</v>
      </c>
      <c r="C34" s="52"/>
      <c r="D34" s="52"/>
      <c r="E34" s="52"/>
      <c r="F34" s="52"/>
      <c r="G34" s="52"/>
      <c r="H34" s="52"/>
      <c r="I34" s="52"/>
    </row>
    <row r="35" spans="1:9">
      <c r="A35" s="52" t="s">
        <v>645</v>
      </c>
      <c r="B35" s="52">
        <f>+H32</f>
        <v>5208698</v>
      </c>
      <c r="C35" s="52"/>
      <c r="D35" s="52"/>
      <c r="E35" s="52"/>
      <c r="F35" s="52"/>
      <c r="G35" s="52"/>
      <c r="H35" s="52"/>
      <c r="I35" s="52"/>
    </row>
    <row r="36" spans="1:9">
      <c r="A36" s="52" t="s">
        <v>646</v>
      </c>
      <c r="B36" s="52">
        <f>+B34-B35</f>
        <v>0</v>
      </c>
      <c r="C36" s="52"/>
      <c r="D36" s="52"/>
      <c r="E36" s="52"/>
      <c r="F36" s="52"/>
      <c r="G36" s="52"/>
      <c r="H36" s="52"/>
      <c r="I36" s="52"/>
    </row>
    <row r="37" spans="1:9">
      <c r="A37" s="52"/>
      <c r="B37" s="52"/>
      <c r="C37" s="52"/>
      <c r="D37" s="52"/>
      <c r="E37" s="52"/>
      <c r="F37" s="52" t="s">
        <v>630</v>
      </c>
      <c r="G37" s="52"/>
      <c r="H37" s="52"/>
      <c r="I37" s="52"/>
    </row>
    <row r="38" spans="1:9">
      <c r="A38" s="52"/>
      <c r="B38" s="52"/>
      <c r="C38" s="52"/>
      <c r="D38" s="52"/>
      <c r="E38" s="52"/>
      <c r="F38" s="52"/>
      <c r="G38" s="52"/>
      <c r="H38" s="52"/>
      <c r="I38" s="52"/>
    </row>
    <row r="39" spans="1:9">
      <c r="A39" s="52"/>
      <c r="B39" s="52"/>
      <c r="C39" s="52"/>
      <c r="D39" s="52"/>
      <c r="E39" s="52"/>
      <c r="F39" s="52"/>
      <c r="G39" s="52"/>
      <c r="H39" s="52"/>
      <c r="I39" s="52"/>
    </row>
    <row r="40" spans="1:9">
      <c r="A40" s="52"/>
      <c r="B40" s="52"/>
      <c r="C40" s="52"/>
      <c r="D40" s="52"/>
      <c r="E40" s="52"/>
      <c r="F40" s="52"/>
      <c r="G40" s="52"/>
      <c r="H40" s="52"/>
      <c r="I40" s="52"/>
    </row>
    <row r="41" spans="1:9">
      <c r="A41" s="52"/>
      <c r="B41" s="52"/>
      <c r="C41" s="52"/>
      <c r="D41" s="52"/>
      <c r="E41" s="52"/>
      <c r="F41" s="52"/>
      <c r="G41" s="52"/>
      <c r="H41" s="52"/>
      <c r="I41" s="52"/>
    </row>
  </sheetData>
  <pageMargins left="0.7" right="0.7" top="0.75" bottom="0.75" header="0.3" footer="0.3"/>
  <pageSetup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Data Fev17</vt:lpstr>
      <vt:lpstr>Detail</vt:lpstr>
      <vt:lpstr>Individual</vt:lpstr>
      <vt:lpstr>RECAP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2017-03-27T12:30:36Z</dcterms:modified>
</cp:coreProperties>
</file>