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defaultThemeVersion="124226"/>
  <bookViews>
    <workbookView xWindow="0" yWindow="0" windowWidth="20490" windowHeight="7455" tabRatio="873" firstSheet="1" activeTab="1"/>
  </bookViews>
  <sheets>
    <sheet name="Arrêté de caisse Janv 2019" sheetId="54" state="hidden" r:id="rId1"/>
    <sheet name="Data Fev  2019" sheetId="5" r:id="rId2"/>
    <sheet name="Global Janv-Fev" sheetId="98" r:id="rId3"/>
    <sheet name="Detail Février" sheetId="99" r:id="rId4"/>
  </sheets>
  <definedNames>
    <definedName name="_xlnm._FilterDatabase" localSheetId="1" hidden="1">'Data Fev  2019'!$A$1:$I$246</definedName>
    <definedName name="_xlnm._FilterDatabase" localSheetId="2" hidden="1">'Global Janv-Fev'!$A$1:$M$446</definedName>
  </definedNames>
  <calcPr calcId="152511" calcMode="manual"/>
  <pivotCaches>
    <pivotCache cacheId="0" r:id="rId5"/>
  </pivotCaches>
</workbook>
</file>

<file path=xl/calcChain.xml><?xml version="1.0" encoding="utf-8"?>
<calcChain xmlns="http://schemas.openxmlformats.org/spreadsheetml/2006/main">
  <c r="G3" i="98" l="1"/>
  <c r="G4" i="98"/>
  <c r="G5" i="98"/>
  <c r="G6" i="98"/>
  <c r="G7" i="98"/>
  <c r="G8" i="98"/>
  <c r="G9" i="98"/>
  <c r="G10" i="98"/>
  <c r="G11" i="98"/>
  <c r="G12" i="98"/>
  <c r="G13" i="98"/>
  <c r="G14" i="98"/>
  <c r="G15" i="98"/>
  <c r="G16" i="98"/>
  <c r="G17" i="98"/>
  <c r="G18" i="98"/>
  <c r="G19" i="98"/>
  <c r="G20" i="98"/>
  <c r="G21" i="98"/>
  <c r="G22" i="98"/>
  <c r="G23" i="98"/>
  <c r="G24" i="98"/>
  <c r="G25" i="98"/>
  <c r="G26" i="98"/>
  <c r="G27" i="98"/>
  <c r="G28" i="98"/>
  <c r="G29" i="98"/>
  <c r="G30" i="98"/>
  <c r="G31" i="98"/>
  <c r="G32" i="98"/>
  <c r="G33" i="98"/>
  <c r="G34" i="98"/>
  <c r="G35" i="98"/>
  <c r="G36" i="98"/>
  <c r="G37" i="98"/>
  <c r="G38" i="98"/>
  <c r="G39" i="98"/>
  <c r="G40" i="98"/>
  <c r="G41" i="98"/>
  <c r="G42" i="98"/>
  <c r="G43" i="98"/>
  <c r="G44" i="98"/>
  <c r="G45" i="98"/>
  <c r="G46" i="98"/>
  <c r="G47" i="98"/>
  <c r="G48" i="98"/>
  <c r="G49" i="98"/>
  <c r="G50" i="98"/>
  <c r="G51" i="98"/>
  <c r="G52" i="98"/>
  <c r="G53" i="98"/>
  <c r="G54" i="98"/>
  <c r="G55" i="98"/>
  <c r="G56" i="98"/>
  <c r="G57" i="98"/>
  <c r="G58" i="98"/>
  <c r="G59" i="98"/>
  <c r="G60" i="98"/>
  <c r="G61" i="98"/>
  <c r="G62" i="98"/>
  <c r="G63" i="98"/>
  <c r="G64" i="98"/>
  <c r="G65" i="98"/>
  <c r="G66" i="98"/>
  <c r="G67" i="98"/>
  <c r="G68" i="98"/>
  <c r="G69" i="98"/>
  <c r="G70" i="98"/>
  <c r="G71" i="98"/>
  <c r="G72" i="98"/>
  <c r="G73" i="98"/>
  <c r="G74" i="98"/>
  <c r="G75" i="98"/>
  <c r="G76" i="98"/>
  <c r="G77" i="98"/>
  <c r="G78" i="98"/>
  <c r="G79" i="98"/>
  <c r="G80" i="98"/>
  <c r="G81" i="98"/>
  <c r="G82" i="98"/>
  <c r="G83" i="98"/>
  <c r="G84" i="98"/>
  <c r="G85" i="98"/>
  <c r="G86" i="98"/>
  <c r="G87" i="98"/>
  <c r="G88" i="98"/>
  <c r="G89" i="98"/>
  <c r="G90" i="98"/>
  <c r="G91" i="98"/>
  <c r="G92" i="98"/>
  <c r="G93" i="98"/>
  <c r="G94" i="98"/>
  <c r="G95" i="98"/>
  <c r="G96" i="98"/>
  <c r="G97" i="98"/>
  <c r="G98" i="98"/>
  <c r="G99" i="98"/>
  <c r="G100" i="98"/>
  <c r="G101" i="98"/>
  <c r="G102" i="98"/>
  <c r="G103" i="98"/>
  <c r="G104" i="98"/>
  <c r="G105" i="98"/>
  <c r="G106" i="98"/>
  <c r="G107" i="98"/>
  <c r="G108" i="98"/>
  <c r="G109" i="98"/>
  <c r="G110" i="98"/>
  <c r="G111" i="98"/>
  <c r="G112" i="98"/>
  <c r="G113" i="98"/>
  <c r="G114" i="98"/>
  <c r="G115" i="98"/>
  <c r="G116" i="98"/>
  <c r="G117" i="98"/>
  <c r="G118" i="98"/>
  <c r="G119" i="98"/>
  <c r="G120" i="98"/>
  <c r="G121" i="98"/>
  <c r="G122" i="98"/>
  <c r="G123" i="98"/>
  <c r="G124" i="98"/>
  <c r="G125" i="98"/>
  <c r="G126" i="98"/>
  <c r="G127" i="98"/>
  <c r="G128" i="98"/>
  <c r="G129" i="98"/>
  <c r="G130" i="98"/>
  <c r="G131" i="98"/>
  <c r="G132" i="98"/>
  <c r="G133" i="98"/>
  <c r="G134" i="98"/>
  <c r="G135" i="98"/>
  <c r="G136" i="98"/>
  <c r="G137" i="98"/>
  <c r="G138" i="98"/>
  <c r="G139" i="98"/>
  <c r="G140" i="98"/>
  <c r="G141" i="98"/>
  <c r="G142" i="98"/>
  <c r="G143" i="98"/>
  <c r="G144" i="98"/>
  <c r="G145" i="98"/>
  <c r="G146" i="98"/>
  <c r="G147" i="98"/>
  <c r="G148" i="98"/>
  <c r="G149" i="98"/>
  <c r="G150" i="98"/>
  <c r="G151" i="98"/>
  <c r="G152" i="98"/>
  <c r="G153" i="98"/>
  <c r="G154" i="98"/>
  <c r="G155" i="98"/>
  <c r="G156" i="98"/>
  <c r="G157" i="98"/>
  <c r="G158" i="98"/>
  <c r="G159" i="98"/>
  <c r="G160" i="98"/>
  <c r="G161" i="98"/>
  <c r="G162" i="98"/>
  <c r="G163" i="98"/>
  <c r="G164" i="98"/>
  <c r="G165" i="98"/>
  <c r="G166" i="98"/>
  <c r="G167" i="98"/>
  <c r="G168" i="98"/>
  <c r="G169" i="98"/>
  <c r="G170" i="98"/>
  <c r="G171" i="98"/>
  <c r="G172" i="98"/>
  <c r="G173" i="98"/>
  <c r="G174" i="98"/>
  <c r="G175" i="98"/>
  <c r="G176" i="98"/>
  <c r="G177" i="98"/>
  <c r="G178" i="98"/>
  <c r="G179" i="98"/>
  <c r="G180" i="98"/>
  <c r="G181" i="98"/>
  <c r="G182" i="98"/>
  <c r="G183" i="98"/>
  <c r="G184" i="98"/>
  <c r="G185" i="98"/>
  <c r="G186" i="98"/>
  <c r="G187" i="98"/>
  <c r="G188" i="98"/>
  <c r="G189" i="98"/>
  <c r="G190" i="98"/>
  <c r="G191" i="98"/>
  <c r="G192" i="98"/>
  <c r="G193" i="98"/>
  <c r="G194" i="98"/>
  <c r="G195" i="98"/>
  <c r="G196" i="98"/>
  <c r="G197" i="98"/>
  <c r="G198" i="98"/>
  <c r="G199" i="98"/>
  <c r="G200" i="98"/>
  <c r="G201" i="98"/>
  <c r="G202" i="98"/>
  <c r="G203" i="98"/>
  <c r="G204" i="98"/>
  <c r="G205" i="98"/>
  <c r="G206" i="98"/>
  <c r="G207" i="98"/>
  <c r="G208" i="98"/>
  <c r="G209" i="98"/>
  <c r="G210" i="98"/>
  <c r="G211" i="98"/>
  <c r="G212" i="98"/>
  <c r="G213" i="98"/>
  <c r="G214" i="98"/>
  <c r="G215" i="98"/>
  <c r="G216" i="98"/>
  <c r="G217" i="98"/>
  <c r="G218" i="98"/>
  <c r="G219" i="98"/>
  <c r="G220" i="98"/>
  <c r="G221" i="98"/>
  <c r="G222" i="98"/>
  <c r="G223" i="98"/>
  <c r="G224" i="98"/>
  <c r="G225" i="98"/>
  <c r="G226" i="98"/>
  <c r="G227" i="98"/>
  <c r="G228" i="98"/>
  <c r="G229" i="98"/>
  <c r="G230" i="98"/>
  <c r="G231" i="98"/>
  <c r="G232" i="98"/>
  <c r="G233" i="98"/>
  <c r="G234" i="98"/>
  <c r="G235" i="98"/>
  <c r="G236" i="98"/>
  <c r="G237" i="98"/>
  <c r="G238" i="98"/>
  <c r="G239" i="98"/>
  <c r="G240" i="98"/>
  <c r="G241" i="98"/>
  <c r="G242" i="98"/>
  <c r="G243" i="98"/>
  <c r="G244" i="98"/>
  <c r="G245" i="98"/>
  <c r="G246" i="98"/>
  <c r="G247" i="98"/>
  <c r="G248" i="98"/>
  <c r="G249" i="98"/>
  <c r="G250" i="98"/>
  <c r="G251" i="98"/>
  <c r="G252" i="98"/>
  <c r="G253" i="98"/>
  <c r="G254" i="98"/>
  <c r="G255" i="98"/>
  <c r="G256" i="98"/>
  <c r="G257" i="98"/>
  <c r="G258" i="98"/>
  <c r="G259" i="98"/>
  <c r="G260" i="98"/>
  <c r="G261" i="98"/>
  <c r="G262" i="98"/>
  <c r="G263" i="98"/>
  <c r="G264" i="98"/>
  <c r="G265" i="98"/>
  <c r="G266" i="98"/>
  <c r="G267" i="98"/>
  <c r="G268" i="98"/>
  <c r="G269" i="98"/>
  <c r="G270" i="98"/>
  <c r="G271" i="98"/>
  <c r="G272" i="98"/>
  <c r="G273" i="98"/>
  <c r="G274" i="98"/>
  <c r="G275" i="98"/>
  <c r="G276" i="98"/>
  <c r="G277" i="98"/>
  <c r="G278" i="98"/>
  <c r="G279" i="98"/>
  <c r="G280" i="98"/>
  <c r="G281" i="98"/>
  <c r="G282" i="98"/>
  <c r="G283" i="98"/>
  <c r="G284" i="98"/>
  <c r="G285" i="98"/>
  <c r="G286" i="98"/>
  <c r="G287" i="98"/>
  <c r="G288" i="98"/>
  <c r="G289" i="98"/>
  <c r="G290" i="98"/>
  <c r="G291" i="98"/>
  <c r="G292" i="98"/>
  <c r="G293" i="98"/>
  <c r="G294" i="98"/>
  <c r="G295" i="98"/>
  <c r="G296" i="98"/>
  <c r="G297" i="98"/>
  <c r="G298" i="98"/>
  <c r="G299" i="98"/>
  <c r="G300" i="98"/>
  <c r="G301" i="98"/>
  <c r="G302" i="98"/>
  <c r="G303" i="98"/>
  <c r="G304" i="98"/>
  <c r="G305" i="98"/>
  <c r="G306" i="98"/>
  <c r="G307" i="98"/>
  <c r="G308" i="98"/>
  <c r="G309" i="98"/>
  <c r="G310" i="98"/>
  <c r="G311" i="98"/>
  <c r="G312" i="98"/>
  <c r="G313" i="98"/>
  <c r="G314" i="98"/>
  <c r="G315" i="98"/>
  <c r="G316" i="98"/>
  <c r="G317" i="98"/>
  <c r="G318" i="98"/>
  <c r="G319" i="98"/>
  <c r="G320" i="98"/>
  <c r="G321" i="98"/>
  <c r="G322" i="98"/>
  <c r="G323" i="98"/>
  <c r="G324" i="98"/>
  <c r="G325" i="98"/>
  <c r="G326" i="98"/>
  <c r="G327" i="98"/>
  <c r="G328" i="98"/>
  <c r="G329" i="98"/>
  <c r="G330" i="98"/>
  <c r="G331" i="98"/>
  <c r="G332" i="98"/>
  <c r="G333" i="98"/>
  <c r="G334" i="98"/>
  <c r="G335" i="98"/>
  <c r="G336" i="98"/>
  <c r="G337" i="98"/>
  <c r="G338" i="98"/>
  <c r="G339" i="98"/>
  <c r="G340" i="98"/>
  <c r="G341" i="98"/>
  <c r="G342" i="98"/>
  <c r="G343" i="98"/>
  <c r="G344" i="98"/>
  <c r="G345" i="98"/>
  <c r="G346" i="98"/>
  <c r="G347" i="98"/>
  <c r="G348" i="98"/>
  <c r="G349" i="98"/>
  <c r="G350" i="98"/>
  <c r="G351" i="98"/>
  <c r="G352" i="98"/>
  <c r="G353" i="98"/>
  <c r="G354" i="98"/>
  <c r="G355" i="98"/>
  <c r="G356" i="98"/>
  <c r="G357" i="98"/>
  <c r="G358" i="98"/>
  <c r="G359" i="98"/>
  <c r="G360" i="98"/>
  <c r="G361" i="98"/>
  <c r="G362" i="98"/>
  <c r="G363" i="98"/>
  <c r="G364" i="98"/>
  <c r="G365" i="98"/>
  <c r="G366" i="98"/>
  <c r="G367" i="98"/>
  <c r="G368" i="98"/>
  <c r="G369" i="98"/>
  <c r="G370" i="98"/>
  <c r="G371" i="98"/>
  <c r="G372" i="98"/>
  <c r="G373" i="98"/>
  <c r="G374" i="98"/>
  <c r="G375" i="98"/>
  <c r="G376" i="98"/>
  <c r="G377" i="98"/>
  <c r="G378" i="98"/>
  <c r="G379" i="98"/>
  <c r="G380" i="98"/>
  <c r="G381" i="98"/>
  <c r="G382" i="98"/>
  <c r="G383" i="98"/>
  <c r="G384" i="98"/>
  <c r="G385" i="98"/>
  <c r="G386" i="98"/>
  <c r="G387" i="98"/>
  <c r="G388" i="98"/>
  <c r="G389" i="98"/>
  <c r="G390" i="98"/>
  <c r="G391" i="98"/>
  <c r="G392" i="98"/>
  <c r="G393" i="98"/>
  <c r="G394" i="98"/>
  <c r="G395" i="98"/>
  <c r="G396" i="98"/>
  <c r="G397" i="98"/>
  <c r="G398" i="98"/>
  <c r="G399" i="98"/>
  <c r="G400" i="98"/>
  <c r="G401" i="98"/>
  <c r="G402" i="98"/>
  <c r="G403" i="98"/>
  <c r="G404" i="98"/>
  <c r="G405" i="98"/>
  <c r="G406" i="98"/>
  <c r="G407" i="98"/>
  <c r="G408" i="98"/>
  <c r="G409" i="98"/>
  <c r="G410" i="98"/>
  <c r="G411" i="98"/>
  <c r="G412" i="98"/>
  <c r="G413" i="98"/>
  <c r="G414" i="98"/>
  <c r="G415" i="98"/>
  <c r="G416" i="98"/>
  <c r="G417" i="98"/>
  <c r="G418" i="98"/>
  <c r="G419" i="98"/>
  <c r="G420" i="98"/>
  <c r="G421" i="98"/>
  <c r="G422" i="98"/>
  <c r="G423" i="98"/>
  <c r="G424" i="98"/>
  <c r="G425" i="98"/>
  <c r="G426" i="98"/>
  <c r="G427" i="98"/>
  <c r="G428" i="98"/>
  <c r="G429" i="98"/>
  <c r="G430" i="98"/>
  <c r="G431" i="98"/>
  <c r="G432" i="98"/>
  <c r="G433" i="98"/>
  <c r="G434" i="98"/>
  <c r="G435" i="98"/>
  <c r="G436" i="98"/>
  <c r="G437" i="98"/>
  <c r="G438" i="98"/>
  <c r="G439" i="98"/>
  <c r="G440" i="98"/>
  <c r="G441" i="98"/>
  <c r="G442" i="98"/>
  <c r="G443" i="98"/>
  <c r="G444" i="98"/>
  <c r="G445" i="98"/>
  <c r="G446" i="98"/>
  <c r="G2" i="98"/>
  <c r="F3" i="98"/>
  <c r="F4" i="98"/>
  <c r="F5" i="98"/>
  <c r="F6" i="98"/>
  <c r="F7" i="98"/>
  <c r="F8" i="98"/>
  <c r="F9" i="98"/>
  <c r="F10" i="98"/>
  <c r="F11" i="98"/>
  <c r="F12" i="98"/>
  <c r="F13" i="98"/>
  <c r="F14" i="98"/>
  <c r="F15" i="98"/>
  <c r="F16" i="98"/>
  <c r="F17" i="98"/>
  <c r="F18" i="98"/>
  <c r="F19" i="98"/>
  <c r="F20" i="98"/>
  <c r="F21" i="98"/>
  <c r="F22" i="98"/>
  <c r="F23" i="98"/>
  <c r="F24" i="98"/>
  <c r="F25" i="98"/>
  <c r="F26" i="98"/>
  <c r="F27" i="98"/>
  <c r="F28" i="98"/>
  <c r="F29" i="98"/>
  <c r="F30" i="98"/>
  <c r="F31" i="98"/>
  <c r="F32" i="98"/>
  <c r="F33" i="98"/>
  <c r="F34" i="98"/>
  <c r="F35" i="98"/>
  <c r="F36" i="98"/>
  <c r="F37" i="98"/>
  <c r="F38" i="98"/>
  <c r="F39" i="98"/>
  <c r="F40" i="98"/>
  <c r="F41" i="98"/>
  <c r="F42" i="98"/>
  <c r="F43" i="98"/>
  <c r="F44" i="98"/>
  <c r="F45" i="98"/>
  <c r="F46" i="98"/>
  <c r="F47" i="98"/>
  <c r="F48" i="98"/>
  <c r="F49" i="98"/>
  <c r="F50" i="98"/>
  <c r="F51" i="98"/>
  <c r="F52" i="98"/>
  <c r="F53" i="98"/>
  <c r="F54" i="98"/>
  <c r="F55" i="98"/>
  <c r="F56" i="98"/>
  <c r="F57" i="98"/>
  <c r="F58" i="98"/>
  <c r="F59" i="98"/>
  <c r="F60" i="98"/>
  <c r="F61" i="98"/>
  <c r="F62" i="98"/>
  <c r="F63" i="98"/>
  <c r="F64" i="98"/>
  <c r="F65" i="98"/>
  <c r="F66" i="98"/>
  <c r="F67" i="98"/>
  <c r="F68" i="98"/>
  <c r="F69" i="98"/>
  <c r="F70" i="98"/>
  <c r="F71" i="98"/>
  <c r="F72" i="98"/>
  <c r="F73" i="98"/>
  <c r="F74" i="98"/>
  <c r="F75" i="98"/>
  <c r="F76" i="98"/>
  <c r="F77" i="98"/>
  <c r="F78" i="98"/>
  <c r="F79" i="98"/>
  <c r="F80" i="98"/>
  <c r="F81" i="98"/>
  <c r="F82" i="98"/>
  <c r="F83" i="98"/>
  <c r="F84" i="98"/>
  <c r="F85" i="98"/>
  <c r="F86" i="98"/>
  <c r="F87" i="98"/>
  <c r="F88" i="98"/>
  <c r="F89" i="98"/>
  <c r="F90" i="98"/>
  <c r="F91" i="98"/>
  <c r="F92" i="98"/>
  <c r="F93" i="98"/>
  <c r="F94" i="98"/>
  <c r="F95" i="98"/>
  <c r="F96" i="98"/>
  <c r="F97" i="98"/>
  <c r="F98" i="98"/>
  <c r="F99" i="98"/>
  <c r="F100" i="98"/>
  <c r="F101" i="98"/>
  <c r="F102" i="98"/>
  <c r="F103" i="98"/>
  <c r="F104" i="98"/>
  <c r="F105" i="98"/>
  <c r="F106" i="98"/>
  <c r="F107" i="98"/>
  <c r="F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24" i="98"/>
  <c r="F125" i="98"/>
  <c r="F126" i="98"/>
  <c r="F127" i="98"/>
  <c r="F128" i="98"/>
  <c r="F129" i="98"/>
  <c r="F130" i="98"/>
  <c r="F131" i="98"/>
  <c r="F132" i="98"/>
  <c r="F133" i="98"/>
  <c r="F134" i="98"/>
  <c r="F135" i="98"/>
  <c r="F136" i="98"/>
  <c r="F137" i="98"/>
  <c r="F138" i="98"/>
  <c r="F139" i="98"/>
  <c r="F140" i="98"/>
  <c r="F141" i="98"/>
  <c r="F142" i="98"/>
  <c r="F143" i="98"/>
  <c r="F144" i="98"/>
  <c r="F145" i="98"/>
  <c r="F146" i="98"/>
  <c r="F147" i="98"/>
  <c r="F148" i="98"/>
  <c r="F149" i="98"/>
  <c r="F150" i="98"/>
  <c r="F151" i="98"/>
  <c r="F152" i="98"/>
  <c r="F153" i="98"/>
  <c r="F154" i="98"/>
  <c r="F155" i="98"/>
  <c r="F156" i="98"/>
  <c r="F157" i="98"/>
  <c r="F158" i="98"/>
  <c r="F159" i="98"/>
  <c r="F160" i="98"/>
  <c r="F161" i="98"/>
  <c r="F162" i="98"/>
  <c r="F163" i="98"/>
  <c r="F164" i="98"/>
  <c r="F165" i="98"/>
  <c r="F166" i="98"/>
  <c r="F167" i="98"/>
  <c r="F168" i="98"/>
  <c r="F169" i="98"/>
  <c r="F170" i="98"/>
  <c r="F171" i="98"/>
  <c r="F172" i="98"/>
  <c r="F173" i="98"/>
  <c r="F174" i="98"/>
  <c r="F175" i="98"/>
  <c r="F176" i="98"/>
  <c r="F177" i="98"/>
  <c r="F178" i="98"/>
  <c r="F179" i="98"/>
  <c r="F180" i="98"/>
  <c r="F181" i="98"/>
  <c r="F182" i="98"/>
  <c r="F183" i="98"/>
  <c r="F184" i="98"/>
  <c r="F185" i="98"/>
  <c r="F186" i="98"/>
  <c r="F187" i="98"/>
  <c r="F188" i="98"/>
  <c r="F189" i="98"/>
  <c r="F190" i="98"/>
  <c r="F191" i="98"/>
  <c r="F192" i="98"/>
  <c r="F193" i="98"/>
  <c r="F194" i="98"/>
  <c r="F195" i="98"/>
  <c r="F196" i="98"/>
  <c r="F197" i="98"/>
  <c r="F198" i="98"/>
  <c r="F199" i="98"/>
  <c r="F200" i="98"/>
  <c r="F201" i="98"/>
  <c r="F202" i="98"/>
  <c r="F203" i="98"/>
  <c r="F204" i="98"/>
  <c r="F205" i="98"/>
  <c r="F206" i="98"/>
  <c r="F207" i="98"/>
  <c r="F208" i="98"/>
  <c r="F209" i="98"/>
  <c r="F210" i="98"/>
  <c r="F211" i="98"/>
  <c r="F212" i="98"/>
  <c r="F213" i="98"/>
  <c r="F214" i="98"/>
  <c r="F215" i="98"/>
  <c r="F216" i="98"/>
  <c r="F217" i="98"/>
  <c r="F218" i="98"/>
  <c r="F219" i="98"/>
  <c r="F220" i="98"/>
  <c r="F221" i="98"/>
  <c r="F222" i="98"/>
  <c r="F223" i="98"/>
  <c r="F224" i="98"/>
  <c r="F225" i="98"/>
  <c r="F226" i="98"/>
  <c r="F227" i="98"/>
  <c r="F228" i="98"/>
  <c r="F229" i="98"/>
  <c r="F230" i="98"/>
  <c r="F231" i="98"/>
  <c r="F232" i="98"/>
  <c r="F233" i="98"/>
  <c r="F234" i="98"/>
  <c r="F235" i="98"/>
  <c r="F236" i="98"/>
  <c r="F237" i="98"/>
  <c r="F238" i="98"/>
  <c r="F239" i="98"/>
  <c r="F240" i="98"/>
  <c r="F241" i="98"/>
  <c r="F242" i="98"/>
  <c r="F243" i="98"/>
  <c r="F244" i="98"/>
  <c r="F245" i="98"/>
  <c r="F246" i="98"/>
  <c r="F247" i="98"/>
  <c r="F248" i="98"/>
  <c r="F249" i="98"/>
  <c r="F250" i="98"/>
  <c r="F251" i="98"/>
  <c r="F252" i="98"/>
  <c r="F253" i="98"/>
  <c r="F254" i="98"/>
  <c r="F255" i="98"/>
  <c r="F256" i="98"/>
  <c r="F257" i="98"/>
  <c r="F258" i="98"/>
  <c r="F259" i="98"/>
  <c r="F260" i="98"/>
  <c r="F261" i="98"/>
  <c r="F262" i="98"/>
  <c r="F263" i="98"/>
  <c r="F264" i="98"/>
  <c r="F265" i="98"/>
  <c r="F266" i="98"/>
  <c r="F267" i="98"/>
  <c r="F268" i="98"/>
  <c r="F269" i="98"/>
  <c r="F270" i="98"/>
  <c r="F271" i="98"/>
  <c r="F272" i="98"/>
  <c r="F273" i="98"/>
  <c r="F274" i="98"/>
  <c r="F275" i="98"/>
  <c r="F276" i="98"/>
  <c r="F277" i="98"/>
  <c r="F278" i="98"/>
  <c r="F279" i="98"/>
  <c r="F280" i="98"/>
  <c r="F281" i="98"/>
  <c r="F282" i="98"/>
  <c r="F283" i="98"/>
  <c r="F284" i="98"/>
  <c r="F285" i="98"/>
  <c r="F286" i="98"/>
  <c r="F287" i="98"/>
  <c r="F288" i="98"/>
  <c r="F289" i="98"/>
  <c r="F290" i="98"/>
  <c r="F291" i="98"/>
  <c r="F292" i="98"/>
  <c r="F293" i="98"/>
  <c r="F294" i="98"/>
  <c r="F295" i="98"/>
  <c r="F296" i="98"/>
  <c r="F297" i="98"/>
  <c r="F298" i="98"/>
  <c r="F299" i="98"/>
  <c r="F300" i="98"/>
  <c r="F301" i="98"/>
  <c r="F302" i="98"/>
  <c r="F303" i="98"/>
  <c r="F304" i="98"/>
  <c r="F305" i="98"/>
  <c r="F306" i="98"/>
  <c r="F307" i="98"/>
  <c r="F308" i="98"/>
  <c r="F309" i="98"/>
  <c r="F310" i="98"/>
  <c r="F311" i="98"/>
  <c r="F312" i="98"/>
  <c r="F313" i="98"/>
  <c r="F314" i="98"/>
  <c r="F315" i="98"/>
  <c r="F316" i="98"/>
  <c r="F317" i="98"/>
  <c r="F318" i="98"/>
  <c r="F319" i="98"/>
  <c r="F320" i="98"/>
  <c r="F321" i="98"/>
  <c r="F322" i="98"/>
  <c r="F323" i="98"/>
  <c r="F324" i="98"/>
  <c r="F325" i="98"/>
  <c r="F326" i="98"/>
  <c r="F327" i="98"/>
  <c r="F328" i="98"/>
  <c r="F329" i="98"/>
  <c r="F330" i="98"/>
  <c r="F331" i="98"/>
  <c r="F332" i="98"/>
  <c r="F333" i="98"/>
  <c r="F334" i="98"/>
  <c r="F335" i="98"/>
  <c r="F336" i="98"/>
  <c r="F337" i="98"/>
  <c r="F338" i="98"/>
  <c r="F339" i="98"/>
  <c r="F340" i="98"/>
  <c r="F341" i="98"/>
  <c r="F342" i="98"/>
  <c r="F343" i="98"/>
  <c r="F344" i="98"/>
  <c r="F345" i="98"/>
  <c r="F346" i="98"/>
  <c r="F347" i="98"/>
  <c r="F348" i="98"/>
  <c r="F349" i="98"/>
  <c r="F350" i="98"/>
  <c r="F351" i="98"/>
  <c r="F352" i="98"/>
  <c r="F353" i="98"/>
  <c r="F354" i="98"/>
  <c r="F355" i="98"/>
  <c r="F356" i="98"/>
  <c r="F357" i="98"/>
  <c r="F358" i="98"/>
  <c r="F359" i="98"/>
  <c r="F360" i="98"/>
  <c r="F361" i="98"/>
  <c r="F362" i="98"/>
  <c r="F363" i="98"/>
  <c r="F364" i="98"/>
  <c r="F365" i="98"/>
  <c r="F366" i="98"/>
  <c r="F367" i="98"/>
  <c r="F368" i="98"/>
  <c r="F369" i="98"/>
  <c r="F370" i="98"/>
  <c r="F371" i="98"/>
  <c r="F372" i="98"/>
  <c r="F373" i="98"/>
  <c r="F374" i="98"/>
  <c r="F375" i="98"/>
  <c r="F376" i="98"/>
  <c r="F377" i="98"/>
  <c r="F378" i="98"/>
  <c r="F379" i="98"/>
  <c r="F380" i="98"/>
  <c r="F381" i="98"/>
  <c r="F382" i="98"/>
  <c r="F383" i="98"/>
  <c r="F384" i="98"/>
  <c r="F385" i="98"/>
  <c r="F386" i="98"/>
  <c r="F387" i="98"/>
  <c r="F388" i="98"/>
  <c r="F389" i="98"/>
  <c r="F390" i="98"/>
  <c r="F391" i="98"/>
  <c r="F392" i="98"/>
  <c r="F393" i="98"/>
  <c r="F394" i="98"/>
  <c r="F395" i="98"/>
  <c r="F396" i="98"/>
  <c r="F397" i="98"/>
  <c r="F398" i="98"/>
  <c r="F399" i="98"/>
  <c r="F400" i="98"/>
  <c r="F401" i="98"/>
  <c r="F402" i="98"/>
  <c r="F403" i="98"/>
  <c r="F404" i="98"/>
  <c r="F405" i="98"/>
  <c r="F406" i="98"/>
  <c r="F407" i="98"/>
  <c r="F408" i="98"/>
  <c r="F409" i="98"/>
  <c r="F410" i="98"/>
  <c r="F411" i="98"/>
  <c r="F412" i="98"/>
  <c r="F413" i="98"/>
  <c r="F414" i="98"/>
  <c r="F415" i="98"/>
  <c r="F416" i="98"/>
  <c r="F417" i="98"/>
  <c r="F418" i="98"/>
  <c r="F419" i="98"/>
  <c r="F420" i="98"/>
  <c r="F421" i="98"/>
  <c r="F422" i="98"/>
  <c r="F423" i="98"/>
  <c r="F424" i="98"/>
  <c r="F425" i="98"/>
  <c r="F426" i="98"/>
  <c r="F427" i="98"/>
  <c r="F428" i="98"/>
  <c r="F429" i="98"/>
  <c r="F430" i="98"/>
  <c r="F431" i="98"/>
  <c r="F432" i="98"/>
  <c r="F433" i="98"/>
  <c r="F434" i="98"/>
  <c r="F435" i="98"/>
  <c r="F436" i="98"/>
  <c r="F437" i="98"/>
  <c r="F438" i="98"/>
  <c r="F439" i="98"/>
  <c r="F440" i="98"/>
  <c r="F441" i="98"/>
  <c r="F442" i="98"/>
  <c r="F443" i="98"/>
  <c r="F444" i="98"/>
  <c r="F445" i="98"/>
  <c r="F446" i="98"/>
  <c r="F2" i="98"/>
  <c r="I363" i="98"/>
  <c r="I203" i="98"/>
  <c r="I204" i="98" s="1"/>
  <c r="C259" i="98"/>
  <c r="C258" i="98"/>
  <c r="C255" i="98"/>
  <c r="C254" i="98"/>
  <c r="C253" i="98"/>
  <c r="C252" i="98"/>
  <c r="C251" i="98"/>
  <c r="C250" i="98"/>
  <c r="C247" i="98"/>
  <c r="C246" i="98"/>
  <c r="C245" i="98"/>
  <c r="D244" i="98"/>
  <c r="D245" i="98" s="1"/>
  <c r="D246" i="98" s="1"/>
  <c r="D247" i="98" s="1"/>
  <c r="D248" i="98" s="1"/>
  <c r="D249" i="98" s="1"/>
  <c r="D250" i="98" s="1"/>
  <c r="D251" i="98" s="1"/>
  <c r="C244" i="98"/>
  <c r="D211" i="98"/>
  <c r="D212" i="98" s="1"/>
  <c r="D213" i="98" s="1"/>
  <c r="D214" i="98" s="1"/>
  <c r="D215" i="98" s="1"/>
  <c r="D203" i="98"/>
  <c r="D204" i="98" s="1"/>
  <c r="C200" i="98"/>
  <c r="C199" i="98"/>
  <c r="C197" i="98"/>
  <c r="C196" i="98"/>
  <c r="C195" i="98"/>
  <c r="C194" i="98"/>
  <c r="C190" i="98"/>
  <c r="C189" i="98"/>
  <c r="C187" i="98"/>
  <c r="C186" i="98"/>
  <c r="C185" i="98"/>
  <c r="C184" i="98"/>
  <c r="C183" i="98"/>
  <c r="C182" i="98"/>
  <c r="C164" i="98"/>
  <c r="C163" i="98"/>
  <c r="C151" i="98"/>
  <c r="C150" i="98"/>
  <c r="C148" i="98"/>
  <c r="C147" i="98"/>
  <c r="C146" i="98"/>
  <c r="C143" i="98"/>
  <c r="C142" i="98"/>
  <c r="C129" i="98"/>
  <c r="C128" i="98"/>
  <c r="C127" i="98"/>
  <c r="C126" i="98"/>
  <c r="C125" i="98"/>
  <c r="C124" i="98"/>
  <c r="C123" i="98"/>
  <c r="C122" i="98"/>
  <c r="C121" i="98"/>
  <c r="C120" i="98"/>
  <c r="C117" i="98"/>
  <c r="C116" i="98"/>
  <c r="C115" i="98"/>
  <c r="C111" i="98"/>
  <c r="C110" i="98"/>
  <c r="C109" i="98"/>
  <c r="C108" i="98"/>
  <c r="C107" i="98"/>
  <c r="C106" i="98"/>
  <c r="C105" i="98"/>
  <c r="C104" i="98"/>
  <c r="C103" i="98"/>
  <c r="C99" i="98"/>
  <c r="C89" i="98"/>
  <c r="C88" i="98"/>
  <c r="C84" i="98"/>
  <c r="C83" i="98"/>
  <c r="C82" i="98"/>
  <c r="C81" i="98"/>
  <c r="C80" i="98"/>
  <c r="C78" i="98"/>
  <c r="C77" i="98"/>
  <c r="C76" i="98"/>
  <c r="C75" i="98"/>
  <c r="C74" i="98"/>
  <c r="C70" i="98"/>
  <c r="C65" i="98"/>
  <c r="C64" i="98"/>
  <c r="C63" i="98"/>
  <c r="C62" i="98"/>
  <c r="C61" i="98"/>
  <c r="C60" i="98"/>
  <c r="C59" i="98"/>
  <c r="C58" i="98"/>
  <c r="C54" i="98"/>
  <c r="C53" i="98"/>
  <c r="C51" i="98"/>
  <c r="C50" i="98"/>
  <c r="C49" i="98"/>
  <c r="C48" i="98"/>
  <c r="C47" i="98"/>
  <c r="C45" i="98"/>
  <c r="C40" i="98"/>
  <c r="C39" i="98"/>
  <c r="C38" i="98"/>
  <c r="C37" i="98"/>
  <c r="C36" i="98"/>
  <c r="C35" i="98"/>
  <c r="C34" i="98"/>
  <c r="C33" i="98"/>
  <c r="C32" i="98"/>
  <c r="C31" i="98"/>
  <c r="C25" i="98"/>
  <c r="C24" i="98"/>
  <c r="C23" i="98"/>
  <c r="C22" i="98"/>
  <c r="C21" i="98"/>
  <c r="C20" i="98"/>
  <c r="C18" i="98"/>
  <c r="C17" i="98"/>
  <c r="C15" i="98"/>
  <c r="C14" i="98"/>
  <c r="C3" i="98"/>
  <c r="C2" i="98"/>
  <c r="C59" i="5"/>
  <c r="C58" i="5"/>
  <c r="C55" i="5"/>
  <c r="C54" i="5"/>
  <c r="C53" i="5"/>
  <c r="C52" i="5"/>
  <c r="C51" i="5"/>
  <c r="C50" i="5"/>
  <c r="C47" i="5"/>
  <c r="C46" i="5"/>
  <c r="C45" i="5"/>
  <c r="C44" i="5"/>
  <c r="D11" i="5"/>
  <c r="D12" i="5" s="1"/>
  <c r="D13" i="5" s="1"/>
  <c r="D14" i="5" s="1"/>
  <c r="D15" i="5" s="1"/>
  <c r="D44" i="5"/>
  <c r="D45" i="5" s="1"/>
  <c r="D46" i="5" s="1"/>
  <c r="D47" i="5" s="1"/>
  <c r="D48" i="5" s="1"/>
  <c r="D49" i="5" s="1"/>
  <c r="D50" i="5" s="1"/>
  <c r="D51" i="5" s="1"/>
  <c r="F3" i="5"/>
  <c r="F4" i="5" s="1"/>
  <c r="F163" i="5"/>
  <c r="D3" i="5"/>
  <c r="D4" i="5" s="1"/>
  <c r="H34" i="54"/>
  <c r="G15" i="54"/>
  <c r="G20" i="54" s="1"/>
  <c r="H32" i="54" s="1"/>
  <c r="G29" i="54"/>
  <c r="G28" i="54"/>
  <c r="G27" i="54"/>
  <c r="G26" i="54"/>
  <c r="G25" i="54"/>
  <c r="G24" i="54"/>
  <c r="G23" i="54"/>
  <c r="G30" i="54" s="1"/>
  <c r="G19" i="54"/>
  <c r="G18" i="54"/>
  <c r="G17" i="54"/>
  <c r="G16" i="54"/>
  <c r="H36" i="54" l="1"/>
</calcChain>
</file>

<file path=xl/sharedStrings.xml><?xml version="1.0" encoding="utf-8"?>
<sst xmlns="http://schemas.openxmlformats.org/spreadsheetml/2006/main" count="5193" uniqueCount="476">
  <si>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</si>
  <si>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</si>
  <si>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</si>
  <si>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</si>
  <si>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</si>
  <si>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</si>
  <si>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</si>
  <si>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</si>
  <si>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</si>
  <si>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</si>
  <si>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</si>
  <si>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</si>
  <si>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</si>
  <si>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</si>
  <si>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</si>
  <si>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</si>
  <si>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EAGLE NETWORK</t>
  </si>
  <si>
    <t>PROJECT:</t>
  </si>
  <si>
    <t>EAGLE-TOGO</t>
  </si>
  <si>
    <t xml:space="preserve">PERIODE:                      </t>
  </si>
  <si>
    <t>Billetage</t>
  </si>
  <si>
    <t>Billets de :</t>
  </si>
  <si>
    <t>×</t>
  </si>
  <si>
    <t xml:space="preserve"> total A</t>
  </si>
  <si>
    <t>Pièces de:</t>
  </si>
  <si>
    <t>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</si>
  <si>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</si>
  <si>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</si>
  <si>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</si>
  <si>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………………………………………………………………………………………………………………………………..</t>
  </si>
  <si>
    <t>LE COORDINATEUR</t>
  </si>
  <si>
    <t>LE COMPTABLE</t>
  </si>
  <si>
    <t xml:space="preserve">Justification de l'écart : </t>
  </si>
  <si>
    <t>Montant dépensé FCFA</t>
  </si>
  <si>
    <t>Dates</t>
  </si>
  <si>
    <t>Appolinaire</t>
  </si>
  <si>
    <t>I70</t>
  </si>
  <si>
    <t>Darius</t>
  </si>
  <si>
    <t>F28</t>
  </si>
  <si>
    <t>Abonnement journaux</t>
  </si>
  <si>
    <t>Achat d'encre imprimante</t>
  </si>
  <si>
    <t>CA-02-01</t>
  </si>
  <si>
    <t>CA-02-02</t>
  </si>
  <si>
    <t>CA-02-03</t>
  </si>
  <si>
    <t>CA-02-04</t>
  </si>
  <si>
    <t>CA-02-06</t>
  </si>
  <si>
    <t>CA-02-07</t>
  </si>
  <si>
    <t>CA-02-08</t>
  </si>
  <si>
    <t>CA-02-09</t>
  </si>
  <si>
    <t>CA-02-10</t>
  </si>
  <si>
    <t>CA-02-11</t>
  </si>
  <si>
    <t>CA-02-12</t>
  </si>
  <si>
    <t>CA-02-13</t>
  </si>
  <si>
    <t>CA-02-14</t>
  </si>
  <si>
    <t>CA-02-16</t>
  </si>
  <si>
    <t>CA-02-17</t>
  </si>
  <si>
    <t>CA-02-18</t>
  </si>
  <si>
    <t>CA-02-19</t>
  </si>
  <si>
    <t>CA-02-20</t>
  </si>
  <si>
    <t>CA-02-21</t>
  </si>
  <si>
    <t>CA-02-22</t>
  </si>
  <si>
    <t>CA-02-23</t>
  </si>
  <si>
    <t>CA-02-24</t>
  </si>
  <si>
    <t>CA-02-25</t>
  </si>
  <si>
    <t>CA-02-26</t>
  </si>
  <si>
    <t>CA-02-27</t>
  </si>
  <si>
    <t>CA-02-28</t>
  </si>
  <si>
    <t>CA-02-29</t>
  </si>
  <si>
    <t>CA-02-30</t>
  </si>
  <si>
    <t>CA-02-31</t>
  </si>
  <si>
    <t>CA-02-32</t>
  </si>
  <si>
    <t>CA-02-33</t>
  </si>
  <si>
    <t>CA-02-34</t>
  </si>
  <si>
    <t>CA-02-35</t>
  </si>
  <si>
    <t>CA-02-36</t>
  </si>
  <si>
    <t>CA-02-37</t>
  </si>
  <si>
    <t>CA-02-38</t>
  </si>
  <si>
    <t>CA-02-39</t>
  </si>
  <si>
    <t>CA-02-40</t>
  </si>
  <si>
    <t>CA-02-41</t>
  </si>
  <si>
    <t>CA-02-42</t>
  </si>
  <si>
    <t>CA-02-43</t>
  </si>
  <si>
    <t>CA-02-44</t>
  </si>
  <si>
    <t>CA-02-45</t>
  </si>
  <si>
    <t>CA-02-46</t>
  </si>
  <si>
    <t>CA-02-47</t>
  </si>
  <si>
    <t>Sonia</t>
  </si>
  <si>
    <t>CA-02-48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</si>
  <si>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au 28/02/2019</t>
    </r>
  </si>
  <si>
    <t>CA-02-49</t>
  </si>
  <si>
    <t>CA-02-50</t>
  </si>
  <si>
    <t>CA-02-51</t>
  </si>
  <si>
    <t>Facture d'eau mois de janvier 2019</t>
  </si>
  <si>
    <t>Transport Bureau-SCDA pour déclaration à la CNSS</t>
  </si>
  <si>
    <t>Transport</t>
  </si>
  <si>
    <t>OUI</t>
  </si>
  <si>
    <t>Transport SCDA-Bureau pour déclaration à la CNSS</t>
  </si>
  <si>
    <t>Transport Bureau-CNSS pour déclaration à la CNSS</t>
  </si>
  <si>
    <t>Transport CNSS-Bureau pour déclaration à la CNSS</t>
  </si>
  <si>
    <t>Transport Bureau-Ecobank pour transfert d'argent en CI</t>
  </si>
  <si>
    <t>Transport Ecobank-Bureau pour transfert d'argent en CI</t>
  </si>
  <si>
    <t>Achat cartes de recharges pour bureau</t>
  </si>
  <si>
    <t>Achat matériaux de bureau</t>
  </si>
  <si>
    <t>Office Materials</t>
  </si>
  <si>
    <t>Telephone</t>
  </si>
  <si>
    <t>Transpour pour achat de cartes de recharges à Dekon et matériaux de bureau à Sotimex</t>
  </si>
  <si>
    <t>Achat d'encre imprimante pour bureau</t>
  </si>
  <si>
    <t>Transport Bureau-Dékon pour achat encre imprimante</t>
  </si>
  <si>
    <t>Transport Dékon-Bureau pour achat encre imprimante</t>
  </si>
  <si>
    <t>Transport Bureau-Togotélécom pour abonnement internet</t>
  </si>
  <si>
    <t>Transport Togotéléco-Bureau pour abonnement internet</t>
  </si>
  <si>
    <t>Internet</t>
  </si>
  <si>
    <t xml:space="preserve">Abonnement internet mois de février 2019 </t>
  </si>
  <si>
    <t>Facture d'eau mois de décembre 2018</t>
  </si>
  <si>
    <t>Rent &amp; Utilities</t>
  </si>
  <si>
    <t>Transport  TDE-Bureau pour paiement de facture d'eau</t>
  </si>
  <si>
    <t>Transport Bureau-TDE pour paiement de facture d'eau</t>
  </si>
  <si>
    <t xml:space="preserve">Abonnement Journaux mois de février 2019 </t>
  </si>
  <si>
    <t>Publications</t>
  </si>
  <si>
    <t>Achat d'eau pour bureau</t>
  </si>
  <si>
    <t>Transport Maison-Hédzranawoé pour rencontre OFFAP</t>
  </si>
  <si>
    <t>Transport Hédzranawoé-Maison pour rencontre OFFAP</t>
  </si>
  <si>
    <t>Services</t>
  </si>
  <si>
    <t>Bureau-Tribunal pour remise de kit juridique</t>
  </si>
  <si>
    <t>Bureau-Deckon pour achat d'un téléphone portable</t>
  </si>
  <si>
    <t>Equipement</t>
  </si>
  <si>
    <t>Bureau-Nukafu pour réparation de l'orinateur portable</t>
  </si>
  <si>
    <t>Maison-Hdzranawoé, rencontre avec OFFAP</t>
  </si>
  <si>
    <t>Bureau-CHU Tokoin pour visite de I33</t>
  </si>
  <si>
    <t>Frais de réparation de l'ordinateur de travail de Darius</t>
  </si>
  <si>
    <t>Hédzranawoé-Maison rencontre avec OFFAP</t>
  </si>
  <si>
    <t>CHU Tokoin-Bureau pour visite de I33</t>
  </si>
  <si>
    <t>Nukafu-Bureau pour réparation de l'orinateur portable</t>
  </si>
  <si>
    <t>Deckon-Bureau pour achat d'un téléphone portable</t>
  </si>
  <si>
    <t>Tribunal-Bureau pour remise de kit juridique</t>
  </si>
  <si>
    <t>Personnel</t>
  </si>
  <si>
    <t>Team Building</t>
  </si>
  <si>
    <t>Bureau-Abobokomé pour investigation</t>
  </si>
  <si>
    <t>Abobokomé-Adoboukomé pour investigation</t>
  </si>
  <si>
    <t>Adoboukomé-Bureau pour investigation</t>
  </si>
  <si>
    <t>Frais de formation auto-école de I70</t>
  </si>
  <si>
    <t>Mission 11B/Tabligbo-Gboto</t>
  </si>
  <si>
    <t>Transport stagiaire Maison - Bureau</t>
  </si>
  <si>
    <t>Transport stagiaire  Bureau - Maison</t>
  </si>
  <si>
    <t>Mission3/ Bureau - Kégué</t>
  </si>
  <si>
    <t>Mission4/ Bureau - Station</t>
  </si>
  <si>
    <t>Mission5/ Maison - CIMTOGO</t>
  </si>
  <si>
    <t>Mission07/ Bureau - Staion</t>
  </si>
  <si>
    <t>Mission8/ Bureau - Zanguéra</t>
  </si>
  <si>
    <t>Mission09/ Bureau - Station</t>
  </si>
  <si>
    <t>Mission10/ Bureau - Carrefour Zossimé</t>
  </si>
  <si>
    <t>Mision11/ Bureau - Kégué</t>
  </si>
  <si>
    <t xml:space="preserve"> Mission 14/ Bureau - Adéwi</t>
  </si>
  <si>
    <t>Mission18/ Bureau - Agoe</t>
  </si>
  <si>
    <t>Mission19/ Maison - Station</t>
  </si>
  <si>
    <t>Boissons Mission18</t>
  </si>
  <si>
    <t>Adéwi - Bureau Mission 14</t>
  </si>
  <si>
    <t>Boissons Mission 14</t>
  </si>
  <si>
    <t>Kégué - Avéta Mision11</t>
  </si>
  <si>
    <t>Avéta - Kégué Mision11</t>
  </si>
  <si>
    <t>Kégué - Bureau Mision11</t>
  </si>
  <si>
    <t>Boissons Mision11</t>
  </si>
  <si>
    <t>Mission19/Lomé - Noépé</t>
  </si>
  <si>
    <t>Mission19/Noépé - Lomé</t>
  </si>
  <si>
    <t>Mission19/Station -  Bureau</t>
  </si>
  <si>
    <t>Mission19/Boissons</t>
  </si>
  <si>
    <t>Mission 11B/Gboto-Tabligbo</t>
  </si>
  <si>
    <t>Mission 11B/Tabligbo-Lomé</t>
  </si>
  <si>
    <t>Mission 11B/Station-Maison</t>
  </si>
  <si>
    <t>Mission 11B/Boissons</t>
  </si>
  <si>
    <t>Mission3/Kégué - Avéta</t>
  </si>
  <si>
    <t>Mission3/Avéta - Kégué</t>
  </si>
  <si>
    <t>Mission3/Kégué - Maison</t>
  </si>
  <si>
    <t>Mission3/Boissons</t>
  </si>
  <si>
    <t>Mission4/Station - Amouzoukondji</t>
  </si>
  <si>
    <t>Mission4/Amouzoukondji - Station</t>
  </si>
  <si>
    <t>Mission4/Station - Maison</t>
  </si>
  <si>
    <t>Mission4/Boissons</t>
  </si>
  <si>
    <t>Mission5/CIMTOGO - Gbodjomé</t>
  </si>
  <si>
    <t>Mission5/Gbodjomé - Dagué</t>
  </si>
  <si>
    <t>Mission5/Daguémonou - Yessuvito</t>
  </si>
  <si>
    <t>Mission5/Yessuvito - Monénou</t>
  </si>
  <si>
    <t>Mission5/Monénou - Tsikpo Kopé</t>
  </si>
  <si>
    <t>Mission5/Tsikpo Kopé - Yessuvito</t>
  </si>
  <si>
    <t>Mission5/Dagué - Gbodjomé</t>
  </si>
  <si>
    <t>Mission5/Gbodjomé - CIMTOGO</t>
  </si>
  <si>
    <t>Mission5/CIMTOGO - Bureau</t>
  </si>
  <si>
    <t>Mission07/Station - Notsè Monou</t>
  </si>
  <si>
    <t>Mission07/Notsè Monou -Kati</t>
  </si>
  <si>
    <t>Mission07/Kati - Notsè Monou</t>
  </si>
  <si>
    <t>Mission07/Notsè Monou - Lomé</t>
  </si>
  <si>
    <t>Mission07/Station Lomé - Maison</t>
  </si>
  <si>
    <t>Mission07/Boissons</t>
  </si>
  <si>
    <t>Mission8/Zanguéra - Bureau</t>
  </si>
  <si>
    <t>Mission8/Boissons</t>
  </si>
  <si>
    <t>Mission09/Lomé -Amouzoukondji</t>
  </si>
  <si>
    <t>Mission09/Amouzoukondji - Station</t>
  </si>
  <si>
    <t>Mission09/Staion - Maison</t>
  </si>
  <si>
    <t>Mission09/Boissons</t>
  </si>
  <si>
    <t>Mission10/Carrefour Zossimé - Assigomé</t>
  </si>
  <si>
    <t>Mission10/Assigomé - Carrefour Zossimé</t>
  </si>
  <si>
    <t>Mission10/Carrefour Zossimé - Bureau</t>
  </si>
  <si>
    <t>Mission10/Boissons</t>
  </si>
  <si>
    <t>Bonus</t>
  </si>
  <si>
    <t>Jail visit</t>
  </si>
  <si>
    <t>Travel subsistence</t>
  </si>
  <si>
    <t>bureau-station lomé pour visite de prison à Aného</t>
  </si>
  <si>
    <t>station lomé-station aného pour visite de prison à Aného</t>
  </si>
  <si>
    <t>station aného-prison pour visite de prison à Aného</t>
  </si>
  <si>
    <t>prison-station aného pour visite de prison à Aného</t>
  </si>
  <si>
    <t>frais de visite de prison pour visite de prison à Aného</t>
  </si>
  <si>
    <t>nourriture pour visite de prison à Aného</t>
  </si>
  <si>
    <t>station-aného-tation lomé pour visite de prison à Aného</t>
  </si>
  <si>
    <t>station lome-bureau pour visite de prison à Aného</t>
  </si>
  <si>
    <t>Nourriture pour le détenu</t>
  </si>
  <si>
    <t>Trust Building</t>
  </si>
  <si>
    <t>Bureau-station lomé pour visite de prison à Aného</t>
  </si>
  <si>
    <t>Ecobank</t>
  </si>
  <si>
    <t>BQ-02-02</t>
  </si>
  <si>
    <t>BQ-02-01</t>
  </si>
  <si>
    <t>Paiement des frais de la CNSS pour le personnel mois de Juiillet 2018 à Janvier 2019</t>
  </si>
  <si>
    <t>Salaire Cyrille Février 2019</t>
  </si>
  <si>
    <t>Salaire Bakenou Février 2019</t>
  </si>
  <si>
    <t>Salaire Nicolas Février 2019</t>
  </si>
  <si>
    <t>Salaire Sonia Février 2019</t>
  </si>
  <si>
    <t>Salaire Appolinaire Février 2019</t>
  </si>
  <si>
    <t>Salaire  Daruis Février 2019</t>
  </si>
  <si>
    <t>Salaire I33 Février 2019</t>
  </si>
  <si>
    <t>Virement frais de gardiennage mois Février 2019</t>
  </si>
  <si>
    <t>Agoe - Tové Mission 18</t>
  </si>
  <si>
    <t>Tové - Kovié Mission 18</t>
  </si>
  <si>
    <t>Kovié - Tové Mission 18</t>
  </si>
  <si>
    <t>Tové - Agoe Mission 18</t>
  </si>
  <si>
    <t>Agoe - Bureau Mission 18</t>
  </si>
  <si>
    <t>Bank Fees</t>
  </si>
  <si>
    <t>Frais bancaire mois de Février 2019</t>
  </si>
  <si>
    <t>BQ-02-03</t>
  </si>
  <si>
    <t>Frais administratifs et de gestion SCDA mois de Février et Mars 2019</t>
  </si>
  <si>
    <t>Bureau - Legbassito</t>
  </si>
  <si>
    <t>Deplacement inter urbain</t>
  </si>
  <si>
    <t>Legbassito - Bureau</t>
  </si>
  <si>
    <t>Boissons</t>
  </si>
  <si>
    <t>Bureau - Aflao</t>
  </si>
  <si>
    <t>Aflao - Bureau</t>
  </si>
  <si>
    <t>Maison - Station</t>
  </si>
  <si>
    <t>Lome - Kara</t>
  </si>
  <si>
    <t>Station - Hotel</t>
  </si>
  <si>
    <t>Transport local</t>
  </si>
  <si>
    <t>Nourriture</t>
  </si>
  <si>
    <t>Travel Subsistence</t>
  </si>
  <si>
    <t>Hotel - Station</t>
  </si>
  <si>
    <t>Kara - Ketao</t>
  </si>
  <si>
    <t>Ketao - Kara</t>
  </si>
  <si>
    <t>Kara - Lome</t>
  </si>
  <si>
    <t>Station - Maison</t>
  </si>
  <si>
    <t>Bureau - Deckon</t>
  </si>
  <si>
    <t xml:space="preserve">Achat de chargeur </t>
  </si>
  <si>
    <t>Deckon - Bureau</t>
  </si>
  <si>
    <t>Lome - Kante</t>
  </si>
  <si>
    <t xml:space="preserve">Kante - Lome </t>
  </si>
  <si>
    <t>Bureau - Zogbédji</t>
  </si>
  <si>
    <t>Zogbédji - Bureau</t>
  </si>
  <si>
    <t>Bureau - Gnamassi</t>
  </si>
  <si>
    <t>Gnamassi - Bureau</t>
  </si>
  <si>
    <t>Bureau - Légbassito</t>
  </si>
  <si>
    <t>Déplacement intra-urbain</t>
  </si>
  <si>
    <t>Légbassito - Bureau</t>
  </si>
  <si>
    <t>Bureau - Sogbossito</t>
  </si>
  <si>
    <t>Sogbossito - Gnamassi</t>
  </si>
  <si>
    <t>Légbassito - Kongnito</t>
  </si>
  <si>
    <t>Kongnito - Légbassito</t>
  </si>
  <si>
    <t>Légbasito - Bureau</t>
  </si>
  <si>
    <t xml:space="preserve"> CA-02-05</t>
  </si>
  <si>
    <t>Hébergement 1 nuité</t>
  </si>
  <si>
    <t>Étiquettes de lignes</t>
  </si>
  <si>
    <t>Somme de Montant dépensé FCFA</t>
  </si>
  <si>
    <t>Total général</t>
  </si>
  <si>
    <t>Bonus aux journalistes, presse écrite, l'éveil de la nation</t>
  </si>
  <si>
    <t>Bonus aux journalistes, presse écrite, le changement</t>
  </si>
  <si>
    <t>Bonus aux journalistes, presse écrite, Chronique</t>
  </si>
  <si>
    <t>Bonus aux journalistes, presse écrite, le libéral</t>
  </si>
  <si>
    <t>Bonus aux journalistes, presse écrite, le Canard</t>
  </si>
  <si>
    <t>Bonus aux journalistes, presse écrite, la manchette</t>
  </si>
  <si>
    <t>Achat d'un téléphone portable de travail Techno pop 2 power pour Darius</t>
  </si>
  <si>
    <t>Crédit téléphone</t>
  </si>
  <si>
    <t>CA-01-02</t>
  </si>
  <si>
    <t>Achat de credit</t>
  </si>
  <si>
    <t>CA - 01-01</t>
  </si>
  <si>
    <t>Bureau-Deckon pour achat de carte de recharge</t>
  </si>
  <si>
    <t>CA-01-04</t>
  </si>
  <si>
    <t>Deckon-Bureau pour achat de carte de recharge</t>
  </si>
  <si>
    <t>Deckon-Togocel pour achat d'encre imprimante</t>
  </si>
  <si>
    <t>Achat Cartes de recharges</t>
  </si>
  <si>
    <t>Bureau-Togotélécom pour internet mois de janvier</t>
  </si>
  <si>
    <t>CA-01-05</t>
  </si>
  <si>
    <t>Togotélécom-Bureau pour internet mois de janvier</t>
  </si>
  <si>
    <t>Abonnement internet mois de janvier Fact N°1_4839581344</t>
  </si>
  <si>
    <t>CA-01-03</t>
  </si>
  <si>
    <t>CA-01-07</t>
  </si>
  <si>
    <t>Bureau-Grand contournement pour réinstallation et entretien ordinateur</t>
  </si>
  <si>
    <t>CA-01-06</t>
  </si>
  <si>
    <t>Granr contournement-Bureau</t>
  </si>
  <si>
    <t>Réinstallation et entretien ordinateur de travail Légal de Darius</t>
  </si>
  <si>
    <t>CA-01-14</t>
  </si>
  <si>
    <t>Paiement fact d'électricité mois de Novembre</t>
  </si>
  <si>
    <t>CA-01-09</t>
  </si>
  <si>
    <t>Paiement fact d'eau mois de novembre</t>
  </si>
  <si>
    <t>Bureau-TDE pour paiement facture d'eau</t>
  </si>
  <si>
    <t>TDE-CEET pour paiement facture d'électricité</t>
  </si>
  <si>
    <t>CEET-Bureau pour paiement des factures</t>
  </si>
  <si>
    <t>Mission1/ Bureau-Carrefour Zossimé</t>
  </si>
  <si>
    <t>CA-01-11</t>
  </si>
  <si>
    <t>Carrefour zossimé-Assigomé</t>
  </si>
  <si>
    <t>Assigomé-Carrefour Zossimé</t>
  </si>
  <si>
    <t>Carrefour zossimé-Bureau</t>
  </si>
  <si>
    <t>Mission2/ Maison - Anome</t>
  </si>
  <si>
    <t>CA-01-10</t>
  </si>
  <si>
    <t>Anome - Bureau</t>
  </si>
  <si>
    <t>CA-01-12</t>
  </si>
  <si>
    <t>Bureau - Quartier belgique</t>
  </si>
  <si>
    <t>CA - 01-13</t>
  </si>
  <si>
    <t>Quartier Belgique - Maison</t>
  </si>
  <si>
    <t>CA-  01-13</t>
  </si>
  <si>
    <t>Boisson Mission N°4</t>
  </si>
  <si>
    <t>Mission3/ Bureau-Hédzranawé</t>
  </si>
  <si>
    <t>CA-01-15</t>
  </si>
  <si>
    <t>Hédzranawé-Bureau</t>
  </si>
  <si>
    <t>CA-  01-16</t>
  </si>
  <si>
    <t>Lome - Elavagno</t>
  </si>
  <si>
    <t>CA - 01-16</t>
  </si>
  <si>
    <t>Boisson Mission N°5</t>
  </si>
  <si>
    <t>Hebergement 1 nuitée</t>
  </si>
  <si>
    <t>Nourriture Mission N° 5</t>
  </si>
  <si>
    <t>Mission6/ Bureau-Zongo</t>
  </si>
  <si>
    <t>CA-01-17</t>
  </si>
  <si>
    <t>Zongo - Adétikopé</t>
  </si>
  <si>
    <t>Adétikopé - Kpotavé</t>
  </si>
  <si>
    <t>Kpotavé - Adétikopé</t>
  </si>
  <si>
    <t>Adétikopé - Zongo</t>
  </si>
  <si>
    <t>Zongo - Maison</t>
  </si>
  <si>
    <t>CA-01-19</t>
  </si>
  <si>
    <t>Traveaux de plomberie pour réparation du suppresseur et changement de capaciteur et robinet lavabo</t>
  </si>
  <si>
    <t>CA-01-20</t>
  </si>
  <si>
    <t>Bureau-OTR pour information</t>
  </si>
  <si>
    <t>CA-01-21</t>
  </si>
  <si>
    <t>OTR-Bureau pour information</t>
  </si>
  <si>
    <t>Mission7/ Maison-Kourassimé</t>
  </si>
  <si>
    <t>CA-01-18</t>
  </si>
  <si>
    <t>Kourassimé-Maison</t>
  </si>
  <si>
    <t>Traveaux de plomberie pour correction de fuite d'eau et achat de raccord</t>
  </si>
  <si>
    <t>CA-01-22</t>
  </si>
  <si>
    <t>Bureau-Adéwui pour confirmation de lieu pour le test comptable</t>
  </si>
  <si>
    <t>CA-01-23</t>
  </si>
  <si>
    <t>Adéwui-Bureau</t>
  </si>
  <si>
    <t>Elavagno - Moritan</t>
  </si>
  <si>
    <t>Moritan - Elavagno</t>
  </si>
  <si>
    <t>CA-01-24</t>
  </si>
  <si>
    <t>Transport pour signature et dépôt de l'Ov à la banque</t>
  </si>
  <si>
    <t>CA-01-26</t>
  </si>
  <si>
    <t>Salaire Cyrille Janvier 2019</t>
  </si>
  <si>
    <t>BQ-01-01</t>
  </si>
  <si>
    <t>Salaire Bakenou Janvier 2019</t>
  </si>
  <si>
    <t>Salaire Nicolas Janvier 2019</t>
  </si>
  <si>
    <t>Salaire Sonia Janvier 2019</t>
  </si>
  <si>
    <t>Salaire Appolinaire Janvier 2019</t>
  </si>
  <si>
    <t>Salaire  Daruis Janvier 2019</t>
  </si>
  <si>
    <t>Salaire I33 Janvier 2019</t>
  </si>
  <si>
    <t>Virment frais de gardiennage mois Janvier 2019</t>
  </si>
  <si>
    <t>Mission8/ Bureau - Zongo</t>
  </si>
  <si>
    <t>CA-01-25</t>
  </si>
  <si>
    <t>Adéwi - Zongo ( Akola)</t>
  </si>
  <si>
    <t>Zongo-Tsévié ( 500*2)</t>
  </si>
  <si>
    <t>Tsévié-Zongo (500*2)</t>
  </si>
  <si>
    <t>Zongo - Adéwi (Akola)</t>
  </si>
  <si>
    <t>Zongo - Bureau</t>
  </si>
  <si>
    <t>Maison-Adéwui pouur test pour poste de comptable</t>
  </si>
  <si>
    <t>CA-01-27</t>
  </si>
  <si>
    <t>Adéwui-Maison pouur test pour poste de comptable</t>
  </si>
  <si>
    <t>Frais internet pour le test</t>
  </si>
  <si>
    <t>Maison-Adéwui pour le test comptable</t>
  </si>
  <si>
    <t>CA-01-28</t>
  </si>
  <si>
    <t>Adéwui-Maison</t>
  </si>
  <si>
    <t>Station - Gnamassila</t>
  </si>
  <si>
    <t>Gnamassila - Lome</t>
  </si>
  <si>
    <t>Mission9/ Maison-Agoe</t>
  </si>
  <si>
    <t>CA-01-29</t>
  </si>
  <si>
    <t>Agoe - Tové</t>
  </si>
  <si>
    <t>Tové - Kovié</t>
  </si>
  <si>
    <t>Kovié - Tové</t>
  </si>
  <si>
    <t>Tové - Agoe</t>
  </si>
  <si>
    <t>Agoe - Maison</t>
  </si>
  <si>
    <t>CA-01-30</t>
  </si>
  <si>
    <t>Fact d'électricité mois de décembre</t>
  </si>
  <si>
    <t>Transport pour ravittaillement bureau</t>
  </si>
  <si>
    <t>CA-01-31</t>
  </si>
  <si>
    <t>Achat des produits pour bureau</t>
  </si>
  <si>
    <t>CA-01-32</t>
  </si>
  <si>
    <t>Frais partielle de scolarité Appolinaire mois de Décembre 2018 et janvier 2019</t>
  </si>
  <si>
    <t>CA-01-34</t>
  </si>
  <si>
    <t>Frais de photocopie fiche de budget et rapport financier</t>
  </si>
  <si>
    <t>CA-01-35</t>
  </si>
  <si>
    <t xml:space="preserve">Bureau-Adewui pour photocopie </t>
  </si>
  <si>
    <t xml:space="preserve">Adewui-Bureau pour photocopie </t>
  </si>
  <si>
    <t>bureau - maison de la presse</t>
  </si>
  <si>
    <t>CA-01-33</t>
  </si>
  <si>
    <t>maison de la presse-bureau</t>
  </si>
  <si>
    <t>Bonus aux journalistes, togoenmarche, presse en ligne</t>
  </si>
  <si>
    <t>CA-01-44</t>
  </si>
  <si>
    <t>Bonus aux journalistes, vivafrik, presse en ligne</t>
  </si>
  <si>
    <t>CA-01-36</t>
  </si>
  <si>
    <t>CA - 01-37</t>
  </si>
  <si>
    <t>Boisson Mission N°10</t>
  </si>
  <si>
    <t>Frais sur virement de salaires</t>
  </si>
  <si>
    <t>BQ-01-02</t>
  </si>
  <si>
    <t>Ecobank-Bureau pour appro caisse</t>
  </si>
  <si>
    <t>CA-01-38</t>
  </si>
  <si>
    <t>Bureau-Ecobank pour appro caisse</t>
  </si>
  <si>
    <t>Frais de photocopie fiche d'ICS</t>
  </si>
  <si>
    <t>CA-01-40</t>
  </si>
  <si>
    <t>Achat de matériel de bureau</t>
  </si>
  <si>
    <t>CA-01-43</t>
  </si>
  <si>
    <t>Achat de cash box pour le bureau</t>
  </si>
  <si>
    <t>Bureau-Sotimex pour achat de matériels de bureau</t>
  </si>
  <si>
    <t>Sotimex-Bureau pour achat de matériels de bureau</t>
  </si>
  <si>
    <t>CA - 01-42</t>
  </si>
  <si>
    <t>Sogbossito - Bureau</t>
  </si>
  <si>
    <t>Boisson Mission N°12</t>
  </si>
  <si>
    <t>Bonus aux journalistes, kozah fm, radio</t>
  </si>
  <si>
    <t>CA-01-45</t>
  </si>
  <si>
    <t>Bonus aux journalistes, dunenyo fm, radio</t>
  </si>
  <si>
    <t>Bonus aux journalistes, VGK, radio</t>
  </si>
  <si>
    <t>Bonus aux journalistes, la voix du plateau</t>
  </si>
  <si>
    <t>Bonus aux journalistes, planète fm, radio</t>
  </si>
  <si>
    <t>Bonus aux journalistes, tabala fm, radio</t>
  </si>
  <si>
    <t>Bonus aux journalistes, tchaoudjo fm, radio</t>
  </si>
  <si>
    <t>Bonus aux journalistes, cosmos fm, radio</t>
  </si>
  <si>
    <t>Bonus aux journalistes, la voix d'assoli, radio</t>
  </si>
  <si>
    <t>Bonus aux journalistes, méridien fm, radio</t>
  </si>
  <si>
    <t>Bonus aux journalistes, aspamnews, presse en ligne</t>
  </si>
  <si>
    <t>Bonus aux journalistes, 2285news, presse en ligne</t>
  </si>
  <si>
    <t>Bonus aux journalistes, vert-togo, presse en ligne</t>
  </si>
  <si>
    <t>Bonus aux journalistes, golfenews, presse en ligne</t>
  </si>
  <si>
    <t>Bonus aux journalistes, emergence-togo, presse en ligne</t>
  </si>
  <si>
    <t>Bonus aux journalistes, afrique-news, presse en ligne</t>
  </si>
  <si>
    <t xml:space="preserve">Mission11/ Bureau - Station </t>
  </si>
  <si>
    <t>CA-01-41</t>
  </si>
  <si>
    <t>Lomé - Tabligbo</t>
  </si>
  <si>
    <t>Station - Hôtel</t>
  </si>
  <si>
    <t>Hôtel - Marché</t>
  </si>
  <si>
    <t>Marché - Hôtel</t>
  </si>
  <si>
    <t>Hébergement 1 nuitée</t>
  </si>
  <si>
    <t>Frais d'entretien Pélagie mois de Janvier</t>
  </si>
  <si>
    <t>CA-01-46</t>
  </si>
  <si>
    <t>CA-01-47</t>
  </si>
  <si>
    <t>Frais de ramassage de poubelle mois de janvier</t>
  </si>
  <si>
    <t>Hôtel - Station</t>
  </si>
  <si>
    <t>Tabligbo - Akoumapé</t>
  </si>
  <si>
    <t>Akoumapé - Tabligbo</t>
  </si>
  <si>
    <t>Frais bancaire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</si>
  <si>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</si>
  <si>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</si>
  <si>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</si>
  <si>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</si>
  <si>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</si>
  <si>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</si>
  <si>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</si>
  <si>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</si>
  <si>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</si>
  <si>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</si>
  <si>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</si>
  <si>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</si>
  <si>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</si>
  <si>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</si>
  <si>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</si>
  <si>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Frais de ramassage de poubelle mois de février 2019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</si>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</sst>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</numFmts>
  <fonts count="3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7">
    <xf numFmtId="0" fontId="0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3" fillId="0" borderId="0" applyNumberFormat="0" applyFill="0" applyBorder="0" applyProtection="0">
      <alignment vertical="top" wrapText="1"/>
    </xf>
    <xf numFmtId="0" fontId="4" fillId="0" borderId="0"/>
    <xf numFmtId="0" fontId="24" fillId="0" borderId="0" applyNumberFormat="0" applyFill="0" applyBorder="0" applyProtection="0">
      <alignment vertical="top" wrapText="1"/>
    </xf>
    <xf numFmtId="0" fontId="4" fillId="0" borderId="0"/>
    <xf numFmtId="0" fontId="25" fillId="0" borderId="0" applyNumberFormat="0" applyFill="0" applyBorder="0" applyProtection="0">
      <alignment vertical="top" wrapText="1"/>
    </xf>
    <xf numFmtId="0" fontId="26" fillId="0" borderId="0"/>
    <xf numFmtId="0" fontId="26" fillId="0" borderId="0"/>
    <xf numFmtId="0" fontId="25" fillId="0" borderId="0" applyNumberFormat="0" applyFill="0" applyBorder="0" applyProtection="0">
      <alignment vertical="top" wrapText="1"/>
    </xf>
    <xf numFmtId="9" fontId="23" fillId="0" borderId="0" applyFont="0" applyFill="0" applyBorder="0" applyAlignment="0" applyProtection="0"/>
    <xf numFmtId="0" fontId="27" fillId="0" borderId="0" applyNumberFormat="0" applyFill="0" applyBorder="0" applyProtection="0">
      <alignment vertical="top" wrapText="1"/>
    </xf>
    <xf numFmtId="0" fontId="23" fillId="0" borderId="0" applyNumberFormat="0" applyFill="0" applyBorder="0" applyProtection="0">
      <alignment vertical="top" wrapText="1"/>
    </xf>
    <xf numFmtId="0" fontId="28" fillId="0" borderId="0" applyNumberFormat="0" applyFill="0" applyBorder="0" applyProtection="0">
      <alignment vertical="top" wrapText="1"/>
    </xf>
  </cellStyleXfs>
  <cellXfs count="126">
    <xf numFmtId="0" fontId="0" fillId="0" borderId="0" xfId="0"/>
    <xf numFmtId="0" fontId="0" fillId="0" borderId="0" xfId="0" applyAlignment="1"/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9" fillId="0" borderId="0" xfId="0" applyFont="1" applyAlignment="1"/>
    <xf numFmtId="17" fontId="13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Border="1" applyAlignme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" fontId="0" fillId="0" borderId="3" xfId="0" applyNumberFormat="1" applyFill="1" applyBorder="1" applyAlignment="1">
      <alignment vertical="center"/>
    </xf>
    <xf numFmtId="0" fontId="18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5" xfId="0" applyNumberFormat="1" applyFill="1" applyBorder="1" applyAlignment="1">
      <alignment vertical="center"/>
    </xf>
    <xf numFmtId="0" fontId="18" fillId="0" borderId="0" xfId="0" applyFont="1" applyFill="1" applyBorder="1" applyAlignment="1">
      <alignment horizontal="center"/>
    </xf>
    <xf numFmtId="4" fontId="0" fillId="0" borderId="6" xfId="0" applyNumberFormat="1" applyFill="1" applyBorder="1" applyAlignment="1">
      <alignment vertical="center"/>
    </xf>
    <xf numFmtId="0" fontId="18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20" fillId="0" borderId="0" xfId="0" applyFont="1" applyAlignme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/>
    <xf numFmtId="0" fontId="22" fillId="0" borderId="0" xfId="0" applyFont="1" applyAlignment="1">
      <alignment vertical="center"/>
    </xf>
    <xf numFmtId="0" fontId="22" fillId="0" borderId="0" xfId="0" applyFont="1" applyAlignment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wrapText="1"/>
    </xf>
    <xf numFmtId="14" fontId="1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 wrapText="1"/>
    </xf>
    <xf numFmtId="164" fontId="1" fillId="0" borderId="0" xfId="4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14" fontId="2" fillId="0" borderId="14" xfId="0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164" fontId="2" fillId="0" borderId="14" xfId="4" applyNumberFormat="1" applyFont="1" applyFill="1" applyBorder="1" applyAlignment="1">
      <alignment horizontal="left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vertical="top" wrapText="1"/>
    </xf>
    <xf numFmtId="4" fontId="2" fillId="0" borderId="14" xfId="0" applyNumberFormat="1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vertical="top" wrapText="1"/>
    </xf>
    <xf numFmtId="0" fontId="1" fillId="0" borderId="14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/>
    <xf numFmtId="164" fontId="1" fillId="0" borderId="14" xfId="4" applyNumberFormat="1" applyFont="1" applyFill="1" applyBorder="1" applyAlignment="1">
      <alignment horizontal="left"/>
    </xf>
    <xf numFmtId="0" fontId="1" fillId="0" borderId="14" xfId="0" applyFont="1" applyFill="1" applyBorder="1" applyAlignment="1">
      <alignment horizontal="left" wrapText="1"/>
    </xf>
    <xf numFmtId="0" fontId="1" fillId="0" borderId="14" xfId="0" applyFont="1" applyFill="1" applyBorder="1"/>
    <xf numFmtId="0" fontId="7" fillId="0" borderId="14" xfId="0" applyFont="1" applyFill="1" applyBorder="1" applyAlignment="1">
      <alignment vertical="top" wrapText="1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 vertical="center"/>
    </xf>
    <xf numFmtId="164" fontId="7" fillId="0" borderId="16" xfId="4" applyNumberFormat="1" applyFont="1" applyFill="1" applyBorder="1" applyAlignment="1">
      <alignment horizontal="left"/>
    </xf>
    <xf numFmtId="1" fontId="30" fillId="0" borderId="16" xfId="0" applyNumberFormat="1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5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/>
    </xf>
    <xf numFmtId="164" fontId="7" fillId="0" borderId="14" xfId="4" applyNumberFormat="1" applyFont="1" applyFill="1" applyBorder="1" applyAlignment="1">
      <alignment horizontal="left"/>
    </xf>
    <xf numFmtId="164" fontId="1" fillId="0" borderId="16" xfId="4" applyNumberFormat="1" applyFont="1" applyFill="1" applyBorder="1" applyAlignment="1">
      <alignment horizontal="left"/>
    </xf>
    <xf numFmtId="164" fontId="7" fillId="0" borderId="0" xfId="4" applyNumberFormat="1" applyFont="1" applyFill="1" applyBorder="1" applyAlignment="1">
      <alignment horizontal="left"/>
    </xf>
    <xf numFmtId="1" fontId="30" fillId="0" borderId="14" xfId="0" applyNumberFormat="1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wrapText="1"/>
    </xf>
    <xf numFmtId="1" fontId="6" fillId="2" borderId="14" xfId="0" applyNumberFormat="1" applyFont="1" applyFill="1" applyBorder="1" applyAlignment="1">
      <alignment horizontal="left" vertical="center"/>
    </xf>
    <xf numFmtId="1" fontId="30" fillId="0" borderId="17" xfId="0" applyNumberFormat="1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wrapText="1"/>
    </xf>
    <xf numFmtId="0" fontId="1" fillId="0" borderId="14" xfId="0" applyNumberFormat="1" applyFont="1" applyFill="1" applyBorder="1" applyAlignment="1">
      <alignment horizontal="left" vertical="center"/>
    </xf>
    <xf numFmtId="0" fontId="1" fillId="0" borderId="12" xfId="0" applyFont="1" applyFill="1" applyBorder="1"/>
    <xf numFmtId="14" fontId="31" fillId="0" borderId="14" xfId="0" applyNumberFormat="1" applyFont="1" applyFill="1" applyBorder="1" applyAlignment="1">
      <alignment vertical="top" wrapText="1"/>
    </xf>
    <xf numFmtId="0" fontId="32" fillId="0" borderId="15" xfId="0" applyFont="1" applyFill="1" applyBorder="1" applyAlignment="1">
      <alignment horizontal="left"/>
    </xf>
    <xf numFmtId="0" fontId="32" fillId="0" borderId="14" xfId="0" applyFont="1" applyFill="1" applyBorder="1" applyAlignment="1">
      <alignment horizontal="left" vertical="center"/>
    </xf>
    <xf numFmtId="0" fontId="32" fillId="0" borderId="14" xfId="0" applyFont="1" applyFill="1" applyBorder="1" applyAlignment="1"/>
    <xf numFmtId="0" fontId="32" fillId="0" borderId="14" xfId="0" applyNumberFormat="1" applyFont="1" applyFill="1" applyBorder="1" applyAlignment="1">
      <alignment horizontal="left" vertical="center"/>
    </xf>
    <xf numFmtId="0" fontId="34" fillId="0" borderId="0" xfId="0" applyFont="1"/>
    <xf numFmtId="3" fontId="32" fillId="0" borderId="0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64" fontId="32" fillId="0" borderId="17" xfId="4" applyNumberFormat="1" applyFont="1" applyFill="1" applyBorder="1" applyAlignment="1">
      <alignment horizontal="left"/>
    </xf>
    <xf numFmtId="43" fontId="5" fillId="0" borderId="14" xfId="4" applyFont="1" applyBorder="1" applyAlignment="1">
      <alignment wrapText="1"/>
    </xf>
    <xf numFmtId="43" fontId="5" fillId="0" borderId="13" xfId="4" applyFont="1" applyBorder="1" applyAlignment="1">
      <alignment wrapText="1"/>
    </xf>
    <xf numFmtId="43" fontId="33" fillId="0" borderId="14" xfId="4" applyFont="1" applyFill="1" applyBorder="1" applyAlignment="1">
      <alignment horizontal="center" vertical="center"/>
    </xf>
    <xf numFmtId="3" fontId="33" fillId="0" borderId="14" xfId="1" applyNumberFormat="1" applyFont="1" applyFill="1" applyBorder="1" applyAlignment="1">
      <alignment horizontal="center" vertical="center" wrapText="1"/>
    </xf>
    <xf numFmtId="165" fontId="31" fillId="0" borderId="14" xfId="4" applyNumberFormat="1" applyFont="1" applyBorder="1" applyAlignment="1">
      <alignment vertical="top" wrapText="1"/>
    </xf>
    <xf numFmtId="1" fontId="31" fillId="0" borderId="18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vertical="top" wrapText="1"/>
    </xf>
    <xf numFmtId="3" fontId="33" fillId="0" borderId="14" xfId="1" applyNumberFormat="1" applyFont="1" applyFill="1" applyBorder="1" applyAlignment="1">
      <alignment horizontal="center" vertical="center"/>
    </xf>
    <xf numFmtId="0" fontId="34" fillId="0" borderId="14" xfId="0" applyFont="1" applyBorder="1"/>
    <xf numFmtId="14" fontId="31" fillId="0" borderId="12" xfId="0" applyNumberFormat="1" applyFont="1" applyFill="1" applyBorder="1" applyAlignment="1">
      <alignment vertical="top" wrapText="1"/>
    </xf>
    <xf numFmtId="0" fontId="32" fillId="0" borderId="19" xfId="0" applyFont="1" applyFill="1" applyBorder="1" applyAlignment="1">
      <alignment horizontal="left"/>
    </xf>
    <xf numFmtId="0" fontId="32" fillId="0" borderId="12" xfId="0" applyFont="1" applyFill="1" applyBorder="1" applyAlignment="1">
      <alignment horizontal="left" vertical="center"/>
    </xf>
    <xf numFmtId="0" fontId="32" fillId="0" borderId="12" xfId="0" applyFont="1" applyFill="1" applyBorder="1" applyAlignment="1"/>
    <xf numFmtId="164" fontId="32" fillId="0" borderId="20" xfId="4" applyNumberFormat="1" applyFont="1" applyFill="1" applyBorder="1" applyAlignment="1">
      <alignment horizontal="left"/>
    </xf>
    <xf numFmtId="43" fontId="5" fillId="0" borderId="6" xfId="4" applyFont="1" applyBorder="1" applyAlignment="1">
      <alignment wrapText="1"/>
    </xf>
    <xf numFmtId="43" fontId="5" fillId="0" borderId="12" xfId="4" applyFont="1" applyBorder="1" applyAlignment="1">
      <alignment wrapText="1"/>
    </xf>
    <xf numFmtId="165" fontId="31" fillId="0" borderId="12" xfId="4" applyNumberFormat="1" applyFont="1" applyBorder="1" applyAlignment="1">
      <alignment vertical="top" wrapText="1"/>
    </xf>
    <xf numFmtId="1" fontId="31" fillId="0" borderId="21" xfId="0" applyNumberFormat="1" applyFont="1" applyFill="1" applyBorder="1" applyAlignment="1">
      <alignment horizontal="left" vertical="top" wrapText="1"/>
    </xf>
    <xf numFmtId="0" fontId="34" fillId="0" borderId="12" xfId="0" applyFont="1" applyBorder="1"/>
    <xf numFmtId="0" fontId="32" fillId="0" borderId="8" xfId="0" applyFont="1" applyFill="1" applyBorder="1" applyAlignment="1">
      <alignment vertical="top" wrapText="1"/>
    </xf>
    <xf numFmtId="0" fontId="32" fillId="0" borderId="12" xfId="0" applyNumberFormat="1" applyFont="1" applyFill="1" applyBorder="1" applyAlignment="1">
      <alignment horizontal="left" vertical="center"/>
    </xf>
    <xf numFmtId="14" fontId="33" fillId="0" borderId="14" xfId="1" applyNumberFormat="1" applyFont="1" applyFill="1" applyBorder="1" applyAlignment="1">
      <alignment horizontal="center" vertical="center"/>
    </xf>
    <xf numFmtId="3" fontId="33" fillId="0" borderId="14" xfId="1" applyNumberFormat="1" applyFont="1" applyFill="1" applyBorder="1" applyAlignment="1">
      <alignment vertical="center"/>
    </xf>
    <xf numFmtId="3" fontId="33" fillId="0" borderId="14" xfId="1" applyNumberFormat="1" applyFont="1" applyFill="1" applyBorder="1" applyAlignment="1">
      <alignment horizontal="right" vertical="center" wrapText="1"/>
    </xf>
    <xf numFmtId="3" fontId="33" fillId="0" borderId="14" xfId="1" applyNumberFormat="1" applyFont="1" applyFill="1" applyBorder="1" applyAlignment="1">
      <alignment horizontal="left" vertical="center"/>
    </xf>
    <xf numFmtId="3" fontId="33" fillId="0" borderId="14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4" name="Text Box 188"/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4391025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6" name="Text Box 34"/>
        <xdr:cNvSpPr txBox="1">
          <a:spLocks noChangeArrowheads="1"/>
        </xdr:cNvSpPr>
      </xdr:nvSpPr>
      <xdr:spPr bwMode="auto">
        <a:xfrm>
          <a:off x="44577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8" name="Text Box 34"/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9" name="Text Box 50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16" name="Text Box 50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19" name="Text Box 32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0" name="Text Box 34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1" name="Text Box 32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2" name="Text Box 3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23" name="Text Box 50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24" name="Text Box 188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25" name="Text Box 188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26" name="Text Box 32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7" name="Text Box 34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8" name="Text Box 32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9" name="Text Box 34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apport%20Financier%20du%20mois%20de%20F&#233;vrier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104.593053472221" createdVersion="5" refreshedVersion="5" minRefreshableVersion="3" recordCount="245">
  <cacheSource type="worksheet">
    <worksheetSource ref="A1:I246" sheet="Data Fev  2019" r:id="rId2"/>
  </cacheSource>
  <cacheFields count="9">
    <cacheField name="Dates" numFmtId="14">
      <sharedItems containsSemiMixedTypes="0" containsNonDate="0" containsDate="1" containsString="0" minDate="2019-02-01T00:00:00" maxDate="2019-03-01T00:00:00"/>
    </cacheField>
    <cacheField name="Détails" numFmtId="0">
      <sharedItems/>
    </cacheField>
    <cacheField name="Type de dépenses" numFmtId="0">
      <sharedItems count="14">
        <s v="Transport"/>
        <s v="Trust Building"/>
        <s v="Bonus"/>
        <s v="Personnel"/>
        <s v="Travel Subsistence"/>
        <s v="Jail visit"/>
        <s v="Telephone"/>
        <s v="Office Materials"/>
        <s v="Internet"/>
        <s v="Rent &amp; Utilities"/>
        <s v="Publications"/>
        <s v="Equipement"/>
        <s v="Services"/>
        <s v="Bank Fees"/>
      </sharedItems>
    </cacheField>
    <cacheField name="Departement" numFmtId="0">
      <sharedItems count="6">
        <s v="Investigation"/>
        <s v="Media"/>
        <s v="Office"/>
        <s v="Legal"/>
        <s v="Team Building"/>
        <s v="Management"/>
      </sharedItems>
    </cacheField>
    <cacheField name="Montant dépensé FCFA" numFmtId="164">
      <sharedItems containsSemiMixedTypes="0" containsString="0" containsNumber="1" containsInteger="1" minValue="100" maxValue="1936204"/>
    </cacheField>
    <cacheField name="Nom" numFmtId="0">
      <sharedItems/>
    </cacheField>
    <cacheField name="Donateur" numFmtId="0">
      <sharedItems/>
    </cacheField>
    <cacheField name="N° Reçu" numFmtId="0">
      <sharedItems/>
    </cacheField>
    <cacheField name="Justificatif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5">
  <r>
    <d v="2019-02-01T00:00:00"/>
    <s v="Bureau-Abobokomé pour investigation"/>
    <x v="0"/>
    <x v="0"/>
    <n v="600"/>
    <s v="I70"/>
    <s v="Wildcat"/>
    <s v="CA-02-02"/>
    <s v="OUI"/>
  </r>
  <r>
    <d v="2019-02-01T00:00:00"/>
    <s v="Abobokomé-Adoboukomé pour investigation"/>
    <x v="0"/>
    <x v="0"/>
    <n v="200"/>
    <s v="I70"/>
    <s v="Wildcat"/>
    <s v="CA-02-02"/>
    <s v="OUI"/>
  </r>
  <r>
    <d v="2019-02-01T00:00:00"/>
    <s v="Adoboukomé-Bureau pour investigation"/>
    <x v="0"/>
    <x v="0"/>
    <n v="800"/>
    <s v="I70"/>
    <s v="Wildcat"/>
    <s v="CA-02-02"/>
    <s v="OUI"/>
  </r>
  <r>
    <d v="2019-02-01T00:00:00"/>
    <s v="Mission 11B/Tabligbo-Gboto"/>
    <x v="0"/>
    <x v="0"/>
    <n v="500"/>
    <s v="F28"/>
    <s v="Wildcat"/>
    <s v="CA-02-04"/>
    <s v="OUI"/>
  </r>
  <r>
    <d v="2019-02-01T00:00:00"/>
    <s v="Mission 11B/Gboto-Tabligbo"/>
    <x v="0"/>
    <x v="0"/>
    <n v="500"/>
    <s v="F28"/>
    <s v="Wildcat"/>
    <s v="CA-02-04"/>
    <s v="OUI"/>
  </r>
  <r>
    <d v="2019-02-01T00:00:00"/>
    <s v="Mission 11B/Tabligbo-Lomé"/>
    <x v="0"/>
    <x v="0"/>
    <n v="1500"/>
    <s v="F28"/>
    <s v="Wildcat"/>
    <s v="CA-02-04"/>
    <s v="OUI"/>
  </r>
  <r>
    <d v="2019-02-01T00:00:00"/>
    <s v="Mission 11B/Station-Maison"/>
    <x v="0"/>
    <x v="0"/>
    <n v="800"/>
    <s v="F28"/>
    <s v="Wildcat"/>
    <s v="CA-02-04"/>
    <s v="OUI"/>
  </r>
  <r>
    <d v="2019-02-01T00:00:00"/>
    <s v="Mission 11B/Boissons"/>
    <x v="1"/>
    <x v="0"/>
    <n v="1200"/>
    <s v="F28"/>
    <s v="Wildcat"/>
    <s v="CA-02-04"/>
    <s v="OUI"/>
  </r>
  <r>
    <d v="2019-02-01T00:00:00"/>
    <s v="Bonus aux journalistes, presse écrite, la manchette"/>
    <x v="2"/>
    <x v="1"/>
    <n v="10000"/>
    <s v="Nicolas"/>
    <s v="Wildcat"/>
    <s v="CA-02-03"/>
    <s v="OUI"/>
  </r>
  <r>
    <d v="2019-02-01T00:00:00"/>
    <s v="Bonus aux journalistes, presse écrite, l'éveil de la nation"/>
    <x v="2"/>
    <x v="1"/>
    <n v="10000"/>
    <s v="Nicolas"/>
    <s v="Wildcat"/>
    <s v="CA-02-03"/>
    <s v="OUI"/>
  </r>
  <r>
    <d v="2019-02-01T00:00:00"/>
    <s v="Bonus aux journalistes, presse écrite, le changement"/>
    <x v="2"/>
    <x v="1"/>
    <n v="10000"/>
    <s v="Nicolas"/>
    <s v="Wildcat"/>
    <s v="CA-02-03"/>
    <s v="OUI"/>
  </r>
  <r>
    <d v="2019-02-01T00:00:00"/>
    <s v="Bonus aux journalistes, presse écrite, Chronique"/>
    <x v="2"/>
    <x v="1"/>
    <n v="10000"/>
    <s v="Nicolas"/>
    <s v="Wildcat"/>
    <s v="CA-02-03"/>
    <s v="OUI"/>
  </r>
  <r>
    <d v="2019-02-01T00:00:00"/>
    <s v="Bonus aux journalistes, presse écrite, le libéral"/>
    <x v="2"/>
    <x v="1"/>
    <n v="10000"/>
    <s v="Nicolas"/>
    <s v="Wildcat"/>
    <s v="CA-02-03"/>
    <s v="OUI"/>
  </r>
  <r>
    <d v="2019-02-01T00:00:00"/>
    <s v="Bonus aux journalistes, presse écrite, le Canard"/>
    <x v="2"/>
    <x v="1"/>
    <n v="10000"/>
    <s v="Nicolas"/>
    <s v="Wildcat"/>
    <s v="CA-02-03"/>
    <s v="OUI"/>
  </r>
  <r>
    <d v="2019-02-01T00:00:00"/>
    <s v="Bureau - Legbassito"/>
    <x v="0"/>
    <x v="0"/>
    <n v="1800"/>
    <s v="I33"/>
    <s v="Wildcat"/>
    <s v="CA-02-01"/>
    <s v="OUI"/>
  </r>
  <r>
    <d v="2019-02-01T00:00:00"/>
    <s v="Deplacement inter urbain"/>
    <x v="0"/>
    <x v="0"/>
    <n v="1000"/>
    <s v="I33"/>
    <s v="Wildcat"/>
    <s v="CA-02-01"/>
    <s v="OUI"/>
  </r>
  <r>
    <d v="2019-02-01T00:00:00"/>
    <s v="Legbassito - Bureau"/>
    <x v="0"/>
    <x v="0"/>
    <n v="1800"/>
    <s v="I33"/>
    <s v="Wildcat"/>
    <s v="CA-02-01"/>
    <s v="OUI"/>
  </r>
  <r>
    <d v="2019-02-01T00:00:00"/>
    <s v="Boissons"/>
    <x v="1"/>
    <x v="0"/>
    <n v="1500"/>
    <s v="I33"/>
    <s v="Wildcat"/>
    <s v="CA-02-01"/>
    <s v="OUI"/>
  </r>
  <r>
    <d v="2019-02-04T00:00:00"/>
    <s v="Transport stagiaire Maison - Bureau"/>
    <x v="0"/>
    <x v="0"/>
    <n v="600"/>
    <s v="F28"/>
    <s v="Wildcat"/>
    <s v="CA-02-07"/>
    <s v="OUI"/>
  </r>
  <r>
    <d v="2019-02-04T00:00:00"/>
    <s v="Transport stagiaire  Bureau - Maison"/>
    <x v="0"/>
    <x v="0"/>
    <n v="600"/>
    <s v="F28"/>
    <s v="Wildcat"/>
    <s v="CA-02-07"/>
    <s v="OUI"/>
  </r>
  <r>
    <d v="2019-02-04T00:00:00"/>
    <s v="Bureau - Aflao"/>
    <x v="0"/>
    <x v="0"/>
    <n v="800"/>
    <s v="I33"/>
    <s v="Wildcat"/>
    <s v=" CA-02-05"/>
    <s v="OUI"/>
  </r>
  <r>
    <d v="2019-02-04T00:00:00"/>
    <s v="Aflao - Bureau"/>
    <x v="0"/>
    <x v="0"/>
    <n v="800"/>
    <s v="I33"/>
    <s v="Wildcat"/>
    <s v=" CA-02-05"/>
    <s v="OUI"/>
  </r>
  <r>
    <d v="2019-02-05T00:00:00"/>
    <s v="Transport Bureau-SCDA pour déclaration à la CNSS"/>
    <x v="0"/>
    <x v="2"/>
    <n v="100"/>
    <s v="Appolinaire"/>
    <s v="Wildcat"/>
    <s v="CA-02-08"/>
    <s v="OUI"/>
  </r>
  <r>
    <d v="2019-02-05T00:00:00"/>
    <s v="Transport SCDA-Bureau pour déclaration à la CNSS"/>
    <x v="0"/>
    <x v="2"/>
    <n v="100"/>
    <s v="Appolinaire"/>
    <s v="Wildcat"/>
    <s v="CA-02-08"/>
    <s v="OUI"/>
  </r>
  <r>
    <d v="2019-02-05T00:00:00"/>
    <s v="Transport Bureau-CNSS pour déclaration à la CNSS"/>
    <x v="0"/>
    <x v="2"/>
    <n v="800"/>
    <s v="Appolinaire"/>
    <s v="Wildcat"/>
    <s v="CA-02-08"/>
    <s v="OUI"/>
  </r>
  <r>
    <d v="2019-02-05T00:00:00"/>
    <s v="Transport CNSS-Bureau pour déclaration à la CNSS"/>
    <x v="0"/>
    <x v="2"/>
    <n v="800"/>
    <s v="Appolinaire"/>
    <s v="Wildcat"/>
    <s v="CA-02-08"/>
    <s v="OUI"/>
  </r>
  <r>
    <d v="2019-02-05T00:00:00"/>
    <s v="Transport stagiaire Maison - Bureau"/>
    <x v="0"/>
    <x v="0"/>
    <n v="600"/>
    <s v="F28"/>
    <s v="Wildcat"/>
    <s v="CA-02-07"/>
    <s v="OUI"/>
  </r>
  <r>
    <d v="2019-02-05T00:00:00"/>
    <s v="Mission3/ Bureau - Kégué"/>
    <x v="0"/>
    <x v="0"/>
    <n v="800"/>
    <s v="F28"/>
    <s v="Wildcat"/>
    <s v="CA-02-09"/>
    <s v="OUI"/>
  </r>
  <r>
    <d v="2019-02-05T00:00:00"/>
    <s v="Mission3/Kégué - Avéta"/>
    <x v="0"/>
    <x v="0"/>
    <n v="1000"/>
    <s v="F28"/>
    <s v="Wildcat"/>
    <s v="CA-02-09"/>
    <s v="OUI"/>
  </r>
  <r>
    <d v="2019-02-05T00:00:00"/>
    <s v="Mission3/Avéta - Kégué"/>
    <x v="0"/>
    <x v="0"/>
    <n v="1000"/>
    <s v="F28"/>
    <s v="Wildcat"/>
    <s v="CA-02-09"/>
    <s v="OUI"/>
  </r>
  <r>
    <d v="2019-02-05T00:00:00"/>
    <s v="Mission3/Kégué - Maison"/>
    <x v="0"/>
    <x v="0"/>
    <n v="800"/>
    <s v="F28"/>
    <s v="Wildcat"/>
    <s v="CA-02-09"/>
    <s v="OUI"/>
  </r>
  <r>
    <d v="2019-02-05T00:00:00"/>
    <s v="Mission3/Boissons"/>
    <x v="1"/>
    <x v="0"/>
    <n v="1500"/>
    <s v="F28"/>
    <s v="Wildcat"/>
    <s v="CA-02-09"/>
    <s v="OUI"/>
  </r>
  <r>
    <d v="2019-02-05T00:00:00"/>
    <s v="Paiement des frais de la CNSS pour le personnel mois de Juiillet 2018 à Janvier 2019"/>
    <x v="3"/>
    <x v="2"/>
    <n v="1936204"/>
    <s v="Ecobank"/>
    <s v="Wildcat"/>
    <s v="BQ-02-01"/>
    <s v="OUI"/>
  </r>
  <r>
    <d v="2019-02-05T00:00:00"/>
    <s v="Maison - Station"/>
    <x v="0"/>
    <x v="0"/>
    <n v="600"/>
    <s v="I33"/>
    <s v="Wildcat"/>
    <s v="CA-02-06"/>
    <s v="OUI"/>
  </r>
  <r>
    <d v="2019-02-05T00:00:00"/>
    <s v="Lome - Kara"/>
    <x v="0"/>
    <x v="0"/>
    <n v="6200"/>
    <s v="I33"/>
    <s v="Wildcat"/>
    <s v="CA-02-06"/>
    <s v="OUI"/>
  </r>
  <r>
    <d v="2019-02-05T00:00:00"/>
    <s v="Station - Hotel"/>
    <x v="0"/>
    <x v="0"/>
    <n v="300"/>
    <s v="I33"/>
    <s v="Wildcat"/>
    <s v="CA-02-06"/>
    <s v="OUI"/>
  </r>
  <r>
    <d v="2019-02-05T00:00:00"/>
    <s v="Transport local"/>
    <x v="0"/>
    <x v="0"/>
    <n v="2400"/>
    <s v="I33"/>
    <s v="Wildcat"/>
    <s v="CA-02-06"/>
    <s v="OUI"/>
  </r>
  <r>
    <d v="2019-02-05T00:00:00"/>
    <s v="Boissons"/>
    <x v="1"/>
    <x v="0"/>
    <n v="2500"/>
    <s v="I33"/>
    <s v="Wildcat"/>
    <s v="CA-02-06"/>
    <s v="OUI"/>
  </r>
  <r>
    <d v="2019-02-05T00:00:00"/>
    <s v="Nourriture"/>
    <x v="4"/>
    <x v="0"/>
    <n v="3000"/>
    <s v="I33"/>
    <s v="Wildcat"/>
    <s v="CA-02-06"/>
    <s v="OUI"/>
  </r>
  <r>
    <d v="2019-02-05T00:00:00"/>
    <s v="Hébergement 1 nuité"/>
    <x v="4"/>
    <x v="0"/>
    <n v="5000"/>
    <s v="I33"/>
    <s v="Wildcat"/>
    <s v="CA-02-06"/>
    <s v="OUI"/>
  </r>
  <r>
    <d v="2019-02-06T00:00:00"/>
    <s v="Transport stagiaire Maison - Bureau"/>
    <x v="0"/>
    <x v="0"/>
    <n v="600"/>
    <s v="F28"/>
    <s v="Wildcat"/>
    <s v="CA-02-07"/>
    <s v="OUI"/>
  </r>
  <r>
    <d v="2019-02-06T00:00:00"/>
    <s v="Transport stagiaire  Bureau - Maison"/>
    <x v="0"/>
    <x v="0"/>
    <n v="600"/>
    <s v="F28"/>
    <s v="Wildcat"/>
    <s v="CA-02-07"/>
    <s v="OUI"/>
  </r>
  <r>
    <d v="2019-02-06T00:00:00"/>
    <s v="Bureau-station lomé pour visite de prison à Aného"/>
    <x v="0"/>
    <x v="0"/>
    <n v="1200"/>
    <s v="Nicolas"/>
    <s v="Wildcat"/>
    <s v="CA-02-11"/>
    <s v="OUI"/>
  </r>
  <r>
    <d v="2019-02-06T00:00:00"/>
    <s v="station lomé-station aného pour visite de prison à Aného"/>
    <x v="0"/>
    <x v="0"/>
    <n v="1500"/>
    <s v="Nicolas"/>
    <s v="Wildcat"/>
    <s v="CA-02-11"/>
    <s v="OUI"/>
  </r>
  <r>
    <d v="2019-02-06T00:00:00"/>
    <s v="station aného-prison pour visite de prison à Aného"/>
    <x v="0"/>
    <x v="0"/>
    <n v="400"/>
    <s v="Nicolas"/>
    <s v="Wildcat"/>
    <s v="CA-02-11"/>
    <s v="OUI"/>
  </r>
  <r>
    <d v="2019-02-06T00:00:00"/>
    <s v="prison-station aného pour visite de prison à Aného"/>
    <x v="0"/>
    <x v="0"/>
    <n v="400"/>
    <s v="Nicolas"/>
    <s v="Wildcat"/>
    <s v="CA-02-11"/>
    <s v="OUI"/>
  </r>
  <r>
    <d v="2019-02-06T00:00:00"/>
    <s v="frais de visite de prison pour visite de prison à Aného"/>
    <x v="5"/>
    <x v="0"/>
    <n v="1000"/>
    <s v="Nicolas"/>
    <s v="Wildcat"/>
    <s v="CA-02-11"/>
    <s v="OUI"/>
  </r>
  <r>
    <d v="2019-02-06T00:00:00"/>
    <s v="nourriture pour visite de prison à Aného"/>
    <x v="4"/>
    <x v="0"/>
    <n v="1000"/>
    <s v="Nicolas"/>
    <s v="Wildcat"/>
    <s v="CA-02-11"/>
    <s v="OUI"/>
  </r>
  <r>
    <d v="2019-02-06T00:00:00"/>
    <s v="station-aného-tation lomé pour visite de prison à Aného"/>
    <x v="0"/>
    <x v="0"/>
    <n v="1500"/>
    <s v="Nicolas"/>
    <s v="Wildcat"/>
    <s v="CA-02-11"/>
    <s v="OUI"/>
  </r>
  <r>
    <d v="2019-02-06T00:00:00"/>
    <s v="station lome-bureau pour visite de prison à Aného"/>
    <x v="0"/>
    <x v="0"/>
    <n v="1200"/>
    <s v="Nicolas"/>
    <s v="Wildcat"/>
    <s v="CA-02-11"/>
    <s v="OUI"/>
  </r>
  <r>
    <d v="2019-02-06T00:00:00"/>
    <s v="bureau-station lomé pour visite de prison à Aného"/>
    <x v="0"/>
    <x v="3"/>
    <n v="1200"/>
    <s v="Sonia"/>
    <s v="Wildcat"/>
    <s v="CA-02-10"/>
    <s v="OUI"/>
  </r>
  <r>
    <d v="2019-02-06T00:00:00"/>
    <s v="station lomé-station aného pour visite de prison à Aného"/>
    <x v="0"/>
    <x v="3"/>
    <n v="1500"/>
    <s v="Sonia"/>
    <s v="Wildcat"/>
    <s v="CA-02-10"/>
    <s v="OUI"/>
  </r>
  <r>
    <d v="2019-02-06T00:00:00"/>
    <s v="station aného-prison pour visite de prison à Aného"/>
    <x v="0"/>
    <x v="3"/>
    <n v="400"/>
    <s v="Sonia"/>
    <s v="Wildcat"/>
    <s v="CA-02-10"/>
    <s v="OUI"/>
  </r>
  <r>
    <d v="2019-02-06T00:00:00"/>
    <s v="prison-station aného pour visite de prison à Aného"/>
    <x v="0"/>
    <x v="3"/>
    <n v="400"/>
    <s v="Sonia"/>
    <s v="Wildcat"/>
    <s v="CA-02-10"/>
    <s v="OUI"/>
  </r>
  <r>
    <d v="2019-02-06T00:00:00"/>
    <s v="frais de visite de prison pour visite de prison à Aného"/>
    <x v="5"/>
    <x v="3"/>
    <n v="1000"/>
    <s v="Sonia"/>
    <s v="Wildcat"/>
    <s v="CA-02-10"/>
    <s v="OUI"/>
  </r>
  <r>
    <d v="2019-02-06T00:00:00"/>
    <s v="nourriture pour visite de prison à Aného"/>
    <x v="4"/>
    <x v="3"/>
    <n v="1000"/>
    <s v="Sonia"/>
    <s v="Wildcat"/>
    <s v="CA-02-10"/>
    <s v="OUI"/>
  </r>
  <r>
    <d v="2019-02-06T00:00:00"/>
    <s v="station-aného-tation lomé pour visite de prison à Aného"/>
    <x v="0"/>
    <x v="3"/>
    <n v="1500"/>
    <s v="Sonia"/>
    <s v="Wildcat"/>
    <s v="CA-02-10"/>
    <s v="OUI"/>
  </r>
  <r>
    <d v="2019-02-06T00:00:00"/>
    <s v="station lome-bureau pour visite de prison à Aného"/>
    <x v="0"/>
    <x v="3"/>
    <n v="1200"/>
    <s v="Sonia"/>
    <s v="Wildcat"/>
    <s v="CA-02-10"/>
    <s v="OUI"/>
  </r>
  <r>
    <d v="2019-02-06T00:00:00"/>
    <s v="Nourriture pour le détenu"/>
    <x v="5"/>
    <x v="3"/>
    <n v="2000"/>
    <s v="Sonia"/>
    <s v="Wildcat"/>
    <s v="CA-02-10"/>
    <s v="OUI"/>
  </r>
  <r>
    <d v="2019-02-06T00:00:00"/>
    <s v="Hotel - Station"/>
    <x v="0"/>
    <x v="0"/>
    <n v="200"/>
    <s v="I33"/>
    <s v="Wildcat"/>
    <s v="CA-02-06"/>
    <s v="OUI"/>
  </r>
  <r>
    <d v="2019-02-06T00:00:00"/>
    <s v="Kara - Ketao"/>
    <x v="0"/>
    <x v="0"/>
    <n v="1500"/>
    <s v="I33"/>
    <s v="Wildcat"/>
    <s v="CA-02-06"/>
    <s v="OUI"/>
  </r>
  <r>
    <d v="2019-02-06T00:00:00"/>
    <s v="Transport local"/>
    <x v="0"/>
    <x v="0"/>
    <n v="2400"/>
    <s v="I33"/>
    <s v="Wildcat"/>
    <s v="CA-02-06"/>
    <s v="OUI"/>
  </r>
  <r>
    <d v="2019-02-06T00:00:00"/>
    <s v="Ketao - Kara"/>
    <x v="0"/>
    <x v="0"/>
    <n v="1500"/>
    <s v="I33"/>
    <s v="Wildcat"/>
    <s v="CA-02-06"/>
    <s v="OUI"/>
  </r>
  <r>
    <d v="2019-02-06T00:00:00"/>
    <s v="Nourriture"/>
    <x v="4"/>
    <x v="0"/>
    <n v="3000"/>
    <s v="I33"/>
    <s v="Wildcat"/>
    <s v="CA-02-06"/>
    <s v="OUI"/>
  </r>
  <r>
    <d v="2019-02-06T00:00:00"/>
    <s v="Boissons"/>
    <x v="1"/>
    <x v="0"/>
    <n v="3100"/>
    <s v="I33"/>
    <s v="Wildcat"/>
    <s v="CA-02-06"/>
    <s v="OUI"/>
  </r>
  <r>
    <d v="2019-02-06T00:00:00"/>
    <s v="Hébergement 1 nuité"/>
    <x v="4"/>
    <x v="0"/>
    <n v="5000"/>
    <s v="I33"/>
    <s v="Wildcat"/>
    <s v="CA-02-06"/>
    <s v="OUI"/>
  </r>
  <r>
    <d v="2019-02-07T00:00:00"/>
    <s v="Bureau-Tribunal pour remise de kit juridique"/>
    <x v="0"/>
    <x v="3"/>
    <n v="600"/>
    <s v="Darius"/>
    <s v="Wildcat"/>
    <s v="CA-02-13"/>
    <s v="OUI"/>
  </r>
  <r>
    <d v="2019-02-07T00:00:00"/>
    <s v="Tribunal-Bureau pour remise de kit juridique"/>
    <x v="0"/>
    <x v="3"/>
    <n v="600"/>
    <s v="Darius"/>
    <s v="Wildcat"/>
    <s v="CA-02-13"/>
    <s v="OUI"/>
  </r>
  <r>
    <d v="2019-02-07T00:00:00"/>
    <s v="Mission4/ Bureau - Station"/>
    <x v="0"/>
    <x v="0"/>
    <n v="200"/>
    <s v="F28"/>
    <s v="Wildcat"/>
    <s v="CA-02-14"/>
    <s v="OUI"/>
  </r>
  <r>
    <d v="2019-02-07T00:00:00"/>
    <s v="Mission4/Station - Amouzoukondji"/>
    <x v="0"/>
    <x v="0"/>
    <n v="1800"/>
    <s v="F28"/>
    <s v="Wildcat"/>
    <s v="CA-02-14"/>
    <s v="OUI"/>
  </r>
  <r>
    <d v="2019-02-07T00:00:00"/>
    <s v="Mission4/Amouzoukondji - Station"/>
    <x v="0"/>
    <x v="0"/>
    <n v="1800"/>
    <s v="F28"/>
    <s v="Wildcat"/>
    <s v="CA-02-14"/>
    <s v="OUI"/>
  </r>
  <r>
    <d v="2019-02-07T00:00:00"/>
    <s v="Mission4/Station - Maison"/>
    <x v="0"/>
    <x v="0"/>
    <n v="800"/>
    <s v="F28"/>
    <s v="Wildcat"/>
    <s v="CA-02-14"/>
    <s v="OUI"/>
  </r>
  <r>
    <d v="2019-02-07T00:00:00"/>
    <s v="Mission4/Boissons"/>
    <x v="1"/>
    <x v="0"/>
    <n v="1500"/>
    <s v="F28"/>
    <s v="Wildcat"/>
    <s v="CA-02-14"/>
    <s v="OUI"/>
  </r>
  <r>
    <d v="2019-02-07T00:00:00"/>
    <s v="Transport stagiaire Maison - Bureau"/>
    <x v="0"/>
    <x v="0"/>
    <n v="600"/>
    <s v="F28"/>
    <s v="Wildcat"/>
    <s v="CA-02-16"/>
    <s v="OUI"/>
  </r>
  <r>
    <d v="2019-02-07T00:00:00"/>
    <s v="Bureau-Tribunal pour remise de kit juridique"/>
    <x v="0"/>
    <x v="3"/>
    <n v="600"/>
    <s v="Sonia"/>
    <s v="Wildcat"/>
    <s v="CA-02-12"/>
    <s v="OUI"/>
  </r>
  <r>
    <d v="2019-02-07T00:00:00"/>
    <s v="Tribunal-Bureau pour remise de kit juridique"/>
    <x v="0"/>
    <x v="3"/>
    <n v="600"/>
    <s v="Sonia"/>
    <s v="Wildcat"/>
    <s v="CA-02-12"/>
    <s v="OUI"/>
  </r>
  <r>
    <d v="2019-02-07T00:00:00"/>
    <s v="Transport local"/>
    <x v="0"/>
    <x v="0"/>
    <n v="2000"/>
    <s v="I33"/>
    <s v="Wildcat"/>
    <s v="CA-02-06"/>
    <s v="OUI"/>
  </r>
  <r>
    <d v="2019-02-07T00:00:00"/>
    <s v="Nourriture"/>
    <x v="4"/>
    <x v="0"/>
    <n v="3000"/>
    <s v="I33"/>
    <s v="Wildcat"/>
    <s v="CA-02-06"/>
    <s v="OUI"/>
  </r>
  <r>
    <d v="2019-02-07T00:00:00"/>
    <s v="Hébergement 1 nuité"/>
    <x v="4"/>
    <x v="0"/>
    <n v="5000"/>
    <s v="I33"/>
    <s v="Wildcat"/>
    <s v="CA-02-06"/>
    <s v="OUI"/>
  </r>
  <r>
    <d v="2019-02-07T00:00:00"/>
    <s v="Boissons"/>
    <x v="1"/>
    <x v="0"/>
    <n v="3300"/>
    <s v="I33"/>
    <s v="Wildcat"/>
    <s v="CA-02-06"/>
    <s v="OUI"/>
  </r>
  <r>
    <d v="2019-02-08T00:00:00"/>
    <s v="Transport Bureau-Ecobank pour transfert d'argent en CI"/>
    <x v="0"/>
    <x v="2"/>
    <n v="400"/>
    <s v="Appolinaire"/>
    <s v="Wildcat"/>
    <s v="CA-02-17"/>
    <s v="OUI"/>
  </r>
  <r>
    <d v="2019-02-08T00:00:00"/>
    <s v="Transport Ecobank-Bureau pour transfert d'argent en CI"/>
    <x v="0"/>
    <x v="2"/>
    <n v="400"/>
    <s v="Appolinaire"/>
    <s v="Wildcat"/>
    <s v="CA-02-17"/>
    <s v="OUI"/>
  </r>
  <r>
    <d v="2019-02-08T00:00:00"/>
    <s v="Transport stagiaire Maison - Bureau"/>
    <x v="0"/>
    <x v="0"/>
    <n v="600"/>
    <s v="F28"/>
    <s v="Wildcat"/>
    <s v="CA-02-16"/>
    <s v="OUI"/>
  </r>
  <r>
    <d v="2019-02-08T00:00:00"/>
    <s v="Transport stagiaire  Bureau - Maison"/>
    <x v="0"/>
    <x v="0"/>
    <n v="600"/>
    <s v="F28"/>
    <s v="Wildcat"/>
    <s v="CA-02-16"/>
    <s v="OUI"/>
  </r>
  <r>
    <d v="2019-02-08T00:00:00"/>
    <s v="Transport local"/>
    <x v="0"/>
    <x v="0"/>
    <n v="1900"/>
    <s v="I33"/>
    <s v="Wildcat"/>
    <s v="CA-02-06"/>
    <s v="OUI"/>
  </r>
  <r>
    <d v="2019-02-08T00:00:00"/>
    <s v="Boissons"/>
    <x v="1"/>
    <x v="0"/>
    <n v="4100"/>
    <s v="I33"/>
    <s v="Wildcat"/>
    <s v="CA-02-06"/>
    <s v="OUI"/>
  </r>
  <r>
    <d v="2019-02-08T00:00:00"/>
    <s v="Hébergement 1 nuité"/>
    <x v="4"/>
    <x v="0"/>
    <n v="5000"/>
    <s v="I33"/>
    <s v="Wildcat"/>
    <s v="CA-02-06"/>
    <s v="OUI"/>
  </r>
  <r>
    <d v="2019-02-08T00:00:00"/>
    <s v="Nourriture"/>
    <x v="4"/>
    <x v="0"/>
    <n v="3000"/>
    <s v="I33"/>
    <s v="Wildcat"/>
    <s v="CA-02-06"/>
    <s v="OUI"/>
  </r>
  <r>
    <d v="2019-02-09T00:00:00"/>
    <s v="Transport stagiaire Maison - Bureau"/>
    <x v="0"/>
    <x v="0"/>
    <n v="600"/>
    <s v="F28"/>
    <s v="Wildcat"/>
    <s v="CA-02-22"/>
    <s v="OUI"/>
  </r>
  <r>
    <d v="2019-02-09T00:00:00"/>
    <s v="Transport stagiaire  Bureau - Maison"/>
    <x v="0"/>
    <x v="0"/>
    <n v="600"/>
    <s v="F28"/>
    <s v="Wildcat"/>
    <s v="CA-02-22"/>
    <s v="OUI"/>
  </r>
  <r>
    <d v="2019-02-09T00:00:00"/>
    <s v="Hotel - Station"/>
    <x v="0"/>
    <x v="0"/>
    <n v="300"/>
    <s v="I33"/>
    <s v="Wildcat"/>
    <s v="CA-02-06"/>
    <s v="OUI"/>
  </r>
  <r>
    <d v="2019-02-09T00:00:00"/>
    <s v="Kara - Lome"/>
    <x v="0"/>
    <x v="0"/>
    <n v="6200"/>
    <s v="I33"/>
    <s v="Wildcat"/>
    <s v="CA-02-06"/>
    <s v="OUI"/>
  </r>
  <r>
    <d v="2019-02-09T00:00:00"/>
    <s v="Nourriture"/>
    <x v="4"/>
    <x v="0"/>
    <n v="3000"/>
    <s v="I33"/>
    <s v="Wildcat"/>
    <s v="CA-02-06"/>
    <s v="OUI"/>
  </r>
  <r>
    <d v="2019-02-09T00:00:00"/>
    <s v="Station - Maison"/>
    <x v="0"/>
    <x v="0"/>
    <n v="600"/>
    <s v="I33"/>
    <s v="Wildcat"/>
    <s v="CA-02-06"/>
    <s v="OUI"/>
  </r>
  <r>
    <d v="2019-02-11T00:00:00"/>
    <s v="Achat cartes de recharges pour bureau"/>
    <x v="6"/>
    <x v="2"/>
    <n v="94000"/>
    <s v="Appolinaire"/>
    <s v="Wildcat"/>
    <s v="CA-02-19"/>
    <s v="OUI"/>
  </r>
  <r>
    <d v="2019-02-11T00:00:00"/>
    <s v="Achat matériaux de bureau"/>
    <x v="7"/>
    <x v="2"/>
    <n v="14600"/>
    <s v="Appolinaire"/>
    <s v="Wildcat"/>
    <s v="CA-02-19"/>
    <s v="OUI"/>
  </r>
  <r>
    <d v="2019-02-11T00:00:00"/>
    <s v="Transpour pour achat de cartes de recharges à Dekon et matériaux de bureau à Sotimex"/>
    <x v="0"/>
    <x v="2"/>
    <n v="1900"/>
    <s v="Appolinaire"/>
    <s v="Wildcat"/>
    <s v="CA-02-19"/>
    <s v="OUI"/>
  </r>
  <r>
    <d v="2019-02-11T00:00:00"/>
    <s v="Mission5/ Maison - CIMTOGO"/>
    <x v="0"/>
    <x v="0"/>
    <n v="1500"/>
    <s v="F28"/>
    <s v="Wildcat"/>
    <s v="CA-02-18"/>
    <s v="OUI"/>
  </r>
  <r>
    <d v="2019-02-11T00:00:00"/>
    <s v="Mission5/CIMTOGO - Gbodjomé"/>
    <x v="0"/>
    <x v="0"/>
    <n v="800"/>
    <s v="F28"/>
    <s v="Wildcat"/>
    <s v="CA-02-18"/>
    <s v="OUI"/>
  </r>
  <r>
    <d v="2019-02-11T00:00:00"/>
    <s v="Mission5/Gbodjomé - Dagué"/>
    <x v="0"/>
    <x v="0"/>
    <n v="300"/>
    <s v="F28"/>
    <s v="Wildcat"/>
    <s v="CA-02-18"/>
    <s v="OUI"/>
  </r>
  <r>
    <d v="2019-02-11T00:00:00"/>
    <s v="Mission5/Daguémonou - Yessuvito"/>
    <x v="0"/>
    <x v="0"/>
    <n v="200"/>
    <s v="F28"/>
    <s v="Wildcat"/>
    <s v="CA-02-18"/>
    <s v="OUI"/>
  </r>
  <r>
    <d v="2019-02-11T00:00:00"/>
    <s v="Mission5/Yessuvito - Monénou"/>
    <x v="0"/>
    <x v="0"/>
    <n v="200"/>
    <s v="F28"/>
    <s v="Wildcat"/>
    <s v="CA-02-18"/>
    <s v="OUI"/>
  </r>
  <r>
    <d v="2019-02-11T00:00:00"/>
    <s v="Mission5/Monénou - Tsikpo Kopé"/>
    <x v="0"/>
    <x v="0"/>
    <n v="300"/>
    <s v="F28"/>
    <s v="Wildcat"/>
    <s v="CA-02-18"/>
    <s v="OUI"/>
  </r>
  <r>
    <d v="2019-02-11T00:00:00"/>
    <s v="Mission5/Tsikpo Kopé - Yessuvito"/>
    <x v="0"/>
    <x v="0"/>
    <n v="200"/>
    <s v="F28"/>
    <s v="Wildcat"/>
    <s v="CA-02-18"/>
    <s v="OUI"/>
  </r>
  <r>
    <d v="2019-02-11T00:00:00"/>
    <s v="Mission5/Dagué - Gbodjomé"/>
    <x v="0"/>
    <x v="0"/>
    <n v="300"/>
    <s v="F28"/>
    <s v="Wildcat"/>
    <s v="CA-02-18"/>
    <s v="OUI"/>
  </r>
  <r>
    <d v="2019-02-11T00:00:00"/>
    <s v="Mission5/Gbodjomé - CIMTOGO"/>
    <x v="0"/>
    <x v="0"/>
    <n v="800"/>
    <s v="F28"/>
    <s v="Wildcat"/>
    <s v="CA-02-18"/>
    <s v="OUI"/>
  </r>
  <r>
    <d v="2019-02-11T00:00:00"/>
    <s v="Mission5/CIMTOGO - Bureau"/>
    <x v="0"/>
    <x v="0"/>
    <n v="1200"/>
    <s v="F28"/>
    <s v="Wildcat"/>
    <s v="CA-02-18"/>
    <s v="OUI"/>
  </r>
  <r>
    <d v="2019-02-11T00:00:00"/>
    <s v="Transport stagiaire  Bureau - Maison"/>
    <x v="0"/>
    <x v="0"/>
    <n v="600"/>
    <s v="F28"/>
    <s v="Wildcat"/>
    <s v="CA-02-22"/>
    <s v="OUI"/>
  </r>
  <r>
    <d v="2019-02-11T00:00:00"/>
    <s v="Bureau - Deckon"/>
    <x v="0"/>
    <x v="0"/>
    <n v="600"/>
    <s v="I33"/>
    <s v="Wildcat"/>
    <s v="CA-02-20"/>
    <s v="OUI"/>
  </r>
  <r>
    <d v="2019-02-11T00:00:00"/>
    <s v="Achat de chargeur "/>
    <x v="7"/>
    <x v="2"/>
    <n v="3500"/>
    <s v="I33"/>
    <s v="Wildcat"/>
    <s v="CA-02-20"/>
    <s v="OUI"/>
  </r>
  <r>
    <d v="2019-02-11T00:00:00"/>
    <s v="Deckon - Bureau"/>
    <x v="0"/>
    <x v="0"/>
    <n v="600"/>
    <s v="I33"/>
    <s v="Wildcat"/>
    <s v="CA-02-20"/>
    <s v="OUI"/>
  </r>
  <r>
    <d v="2019-02-12T00:00:00"/>
    <s v="Transport stagiaire Maison - Bureau"/>
    <x v="0"/>
    <x v="0"/>
    <n v="600"/>
    <s v="F28"/>
    <s v="Wildcat"/>
    <s v="CA-02-22"/>
    <s v="OUI"/>
  </r>
  <r>
    <d v="2019-02-12T00:00:00"/>
    <s v="Mission07/ Bureau - Staion"/>
    <x v="0"/>
    <x v="0"/>
    <n v="200"/>
    <s v="F28"/>
    <s v="Wildcat"/>
    <s v="CA-02-23"/>
    <s v="OUI"/>
  </r>
  <r>
    <d v="2019-02-12T00:00:00"/>
    <s v="Mission07/Station - Notsè Monou"/>
    <x v="0"/>
    <x v="0"/>
    <n v="2000"/>
    <s v="F28"/>
    <s v="Wildcat"/>
    <s v="CA-02-23"/>
    <s v="OUI"/>
  </r>
  <r>
    <d v="2019-02-12T00:00:00"/>
    <s v="Mission07/Notsè Monou -Kati"/>
    <x v="0"/>
    <x v="0"/>
    <n v="700"/>
    <s v="F28"/>
    <s v="Wildcat"/>
    <s v="CA-02-23"/>
    <s v="OUI"/>
  </r>
  <r>
    <d v="2019-02-12T00:00:00"/>
    <s v="Mission07/Kati - Notsè Monou"/>
    <x v="0"/>
    <x v="0"/>
    <n v="700"/>
    <s v="F28"/>
    <s v="Wildcat"/>
    <s v="CA-02-23"/>
    <s v="OUI"/>
  </r>
  <r>
    <d v="2019-02-12T00:00:00"/>
    <s v="Mission07/Notsè Monou - Lomé"/>
    <x v="0"/>
    <x v="0"/>
    <n v="2000"/>
    <s v="F28"/>
    <s v="Wildcat"/>
    <s v="CA-02-23"/>
    <s v="OUI"/>
  </r>
  <r>
    <d v="2019-02-12T00:00:00"/>
    <s v="Mission07/Station Lomé - Maison"/>
    <x v="0"/>
    <x v="0"/>
    <n v="800"/>
    <s v="F28"/>
    <s v="Wildcat"/>
    <s v="CA-02-23"/>
    <s v="OUI"/>
  </r>
  <r>
    <d v="2019-02-12T00:00:00"/>
    <s v="Mission07/Boissons"/>
    <x v="1"/>
    <x v="0"/>
    <n v="1500"/>
    <s v="F28"/>
    <s v="Wildcat"/>
    <s v="CA-02-23"/>
    <s v="OUI"/>
  </r>
  <r>
    <d v="2019-02-12T00:00:00"/>
    <s v="Maison - Station"/>
    <x v="0"/>
    <x v="0"/>
    <n v="600"/>
    <s v="I33"/>
    <s v="Wildcat"/>
    <s v="CA-02-21"/>
    <s v="OUI"/>
  </r>
  <r>
    <d v="2019-02-12T00:00:00"/>
    <s v="Lome - Kante"/>
    <x v="0"/>
    <x v="0"/>
    <n v="7500"/>
    <s v="I33"/>
    <s v="Wildcat"/>
    <s v="CA-02-21"/>
    <s v="OUI"/>
  </r>
  <r>
    <d v="2019-02-12T00:00:00"/>
    <s v="Station - Hotel"/>
    <x v="0"/>
    <x v="0"/>
    <n v="100"/>
    <s v="I33"/>
    <s v="Wildcat"/>
    <s v="CA-02-21"/>
    <s v="OUI"/>
  </r>
  <r>
    <d v="2019-02-12T00:00:00"/>
    <s v="Hébergement 1 nuité"/>
    <x v="4"/>
    <x v="0"/>
    <n v="5000"/>
    <s v="I33"/>
    <s v="Wildcat"/>
    <s v="CA-02-21"/>
    <s v="OUI"/>
  </r>
  <r>
    <d v="2019-02-12T00:00:00"/>
    <s v="Transport local"/>
    <x v="0"/>
    <x v="0"/>
    <n v="800"/>
    <s v="I33"/>
    <s v="Wildcat"/>
    <s v="CA-02-21"/>
    <s v="OUI"/>
  </r>
  <r>
    <d v="2019-02-12T00:00:00"/>
    <s v="Nourriture"/>
    <x v="4"/>
    <x v="0"/>
    <n v="3000"/>
    <s v="I33"/>
    <s v="Wildcat"/>
    <s v="CA-02-21"/>
    <s v="OUI"/>
  </r>
  <r>
    <d v="2019-02-13T00:00:00"/>
    <s v="Achat d'encre imprimante pour bureau"/>
    <x v="7"/>
    <x v="2"/>
    <n v="20000"/>
    <s v="Appolinaire"/>
    <s v="Wildcat"/>
    <s v="CA-02-25"/>
    <s v="OUI"/>
  </r>
  <r>
    <d v="2019-02-13T00:00:00"/>
    <s v="Transport Bureau-Dékon pour achat encre imprimante"/>
    <x v="0"/>
    <x v="2"/>
    <n v="600"/>
    <s v="Appolinaire"/>
    <s v="Wildcat"/>
    <s v="CA-02-25"/>
    <s v="OUI"/>
  </r>
  <r>
    <d v="2019-02-13T00:00:00"/>
    <s v="Transport Dékon-Bureau pour achat encre imprimante"/>
    <x v="0"/>
    <x v="2"/>
    <n v="600"/>
    <s v="Appolinaire"/>
    <s v="Wildcat"/>
    <s v="CA-02-25"/>
    <s v="OUI"/>
  </r>
  <r>
    <d v="2019-02-13T00:00:00"/>
    <s v="Transport stagiaire Maison - Bureau"/>
    <x v="0"/>
    <x v="0"/>
    <n v="600"/>
    <s v="F28"/>
    <s v="Wildcat"/>
    <s v="CA-02-22"/>
    <s v="OUI"/>
  </r>
  <r>
    <d v="2019-02-13T00:00:00"/>
    <s v="Transport stagiaire  Bureau - Maison"/>
    <x v="0"/>
    <x v="0"/>
    <n v="600"/>
    <s v="F28"/>
    <s v="Wildcat"/>
    <s v="CA-02-22"/>
    <s v="OUI"/>
  </r>
  <r>
    <d v="2019-02-13T00:00:00"/>
    <s v="Mission8/ Bureau - Zanguéra"/>
    <x v="0"/>
    <x v="0"/>
    <n v="800"/>
    <s v="F28"/>
    <s v="Wildcat"/>
    <s v="CA-02-24"/>
    <s v="OUI"/>
  </r>
  <r>
    <d v="2019-02-13T00:00:00"/>
    <s v="Mission8/Zanguéra - Bureau"/>
    <x v="0"/>
    <x v="0"/>
    <n v="800"/>
    <s v="F28"/>
    <s v="Wildcat"/>
    <s v="CA-02-24"/>
    <s v="OUI"/>
  </r>
  <r>
    <d v="2019-02-13T00:00:00"/>
    <s v="Mission8/Boissons"/>
    <x v="1"/>
    <x v="0"/>
    <n v="1500"/>
    <s v="F28"/>
    <s v="Wildcat"/>
    <s v="CA-02-24"/>
    <s v="OUI"/>
  </r>
  <r>
    <d v="2019-02-13T00:00:00"/>
    <s v="Transport local"/>
    <x v="0"/>
    <x v="0"/>
    <n v="2700"/>
    <s v="I33"/>
    <s v="Wildcat"/>
    <s v="CA-02-21"/>
    <s v="OUI"/>
  </r>
  <r>
    <d v="2019-02-13T00:00:00"/>
    <s v="Boissons"/>
    <x v="1"/>
    <x v="0"/>
    <n v="4800"/>
    <s v="I33"/>
    <s v="Wildcat"/>
    <s v="CA-02-21"/>
    <s v="OUI"/>
  </r>
  <r>
    <d v="2019-02-13T00:00:00"/>
    <s v="Hébergement 1 nuité"/>
    <x v="4"/>
    <x v="0"/>
    <n v="5000"/>
    <s v="I33"/>
    <s v="Wildcat"/>
    <s v="CA-02-21"/>
    <s v="OUI"/>
  </r>
  <r>
    <d v="2019-02-13T00:00:00"/>
    <s v="Nourriture"/>
    <x v="4"/>
    <x v="0"/>
    <n v="3000"/>
    <s v="I33"/>
    <s v="Wildcat"/>
    <s v="CA-02-21"/>
    <s v="OUI"/>
  </r>
  <r>
    <d v="2019-02-14T00:00:00"/>
    <s v="Transport Bureau-Togotélécom pour abonnement internet"/>
    <x v="0"/>
    <x v="2"/>
    <n v="400"/>
    <s v="Appolinaire"/>
    <s v="Wildcat"/>
    <s v="CA-02-26"/>
    <s v="OUI"/>
  </r>
  <r>
    <d v="2019-02-14T00:00:00"/>
    <s v="Transport Togotéléco-Bureau pour abonnement internet"/>
    <x v="0"/>
    <x v="2"/>
    <n v="400"/>
    <s v="Appolinaire"/>
    <s v="Wildcat"/>
    <s v="CA-02-26"/>
    <s v="OUI"/>
  </r>
  <r>
    <d v="2019-02-14T00:00:00"/>
    <s v="Abonnement internet mois de février 2019 "/>
    <x v="8"/>
    <x v="2"/>
    <n v="25000"/>
    <s v="Appolinaire"/>
    <s v="Wildcat"/>
    <s v="CA-02-26"/>
    <s v="OUI"/>
  </r>
  <r>
    <d v="2019-02-14T00:00:00"/>
    <s v="Facture d'eau mois de décembre 2018"/>
    <x v="9"/>
    <x v="2"/>
    <n v="2750"/>
    <s v="Appolinaire"/>
    <s v="Wildcat"/>
    <s v="CA-02-27"/>
    <s v="OUI"/>
  </r>
  <r>
    <d v="2019-02-14T00:00:00"/>
    <s v="Transport Bureau-TDE pour paiement de facture d'eau"/>
    <x v="0"/>
    <x v="2"/>
    <n v="150"/>
    <s v="Appolinaire"/>
    <s v="Wildcat"/>
    <s v="CA-02-27"/>
    <s v="OUI"/>
  </r>
  <r>
    <d v="2019-02-14T00:00:00"/>
    <s v="Transport  TDE-Bureau pour paiement de facture d'eau"/>
    <x v="0"/>
    <x v="2"/>
    <n v="150"/>
    <s v="Appolinaire"/>
    <s v="Wildcat"/>
    <s v="CA-02-27"/>
    <s v="OUI"/>
  </r>
  <r>
    <d v="2019-02-14T00:00:00"/>
    <s v="Abonnement Journaux mois de février 2019 "/>
    <x v="10"/>
    <x v="2"/>
    <n v="6670"/>
    <s v="Appolinaire"/>
    <s v="Wildcat"/>
    <s v="CA-02-29"/>
    <s v="OUI"/>
  </r>
  <r>
    <d v="2019-02-14T00:00:00"/>
    <s v="Mission09/ Bureau - Station"/>
    <x v="0"/>
    <x v="0"/>
    <n v="200"/>
    <s v="F28"/>
    <s v="Wildcat"/>
    <s v="CA-02-28"/>
    <s v="OUI"/>
  </r>
  <r>
    <d v="2019-02-14T00:00:00"/>
    <s v="Mission09/Lomé -Amouzoukondji"/>
    <x v="0"/>
    <x v="0"/>
    <n v="1800"/>
    <s v="F28"/>
    <s v="Wildcat"/>
    <s v="CA-02-28"/>
    <s v="OUI"/>
  </r>
  <r>
    <d v="2019-02-14T00:00:00"/>
    <s v="Mission09/Amouzoukondji - Station"/>
    <x v="0"/>
    <x v="0"/>
    <n v="1800"/>
    <s v="F28"/>
    <s v="Wildcat"/>
    <s v="CA-02-28"/>
    <s v="OUI"/>
  </r>
  <r>
    <d v="2019-02-14T00:00:00"/>
    <s v="Mission09/Staion - Maison"/>
    <x v="0"/>
    <x v="0"/>
    <n v="800"/>
    <s v="F28"/>
    <s v="Wildcat"/>
    <s v="CA-02-28"/>
    <s v="OUI"/>
  </r>
  <r>
    <d v="2019-02-14T00:00:00"/>
    <s v="Mission09/Boissons"/>
    <x v="1"/>
    <x v="0"/>
    <n v="1500"/>
    <s v="F28"/>
    <s v="Wildcat"/>
    <s v="CA-02-28"/>
    <s v="OUI"/>
  </r>
  <r>
    <d v="2019-02-14T00:00:00"/>
    <s v="Transport stagiaire Maison - Bureau"/>
    <x v="0"/>
    <x v="0"/>
    <n v="600"/>
    <s v="F28"/>
    <s v="Wildcat"/>
    <s v="CA-02-30"/>
    <s v="OUI"/>
  </r>
  <r>
    <d v="2019-02-14T00:00:00"/>
    <s v="Transport stagiaire  Bureau - Maison"/>
    <x v="0"/>
    <x v="0"/>
    <n v="600"/>
    <s v="F28"/>
    <s v="Wildcat"/>
    <s v="CA-02-30"/>
    <s v="OUI"/>
  </r>
  <r>
    <d v="2019-02-14T00:00:00"/>
    <s v="Transport local"/>
    <x v="0"/>
    <x v="0"/>
    <n v="1800"/>
    <s v="I33"/>
    <s v="Wildcat"/>
    <s v="CA-02-21"/>
    <s v="OUI"/>
  </r>
  <r>
    <d v="2019-02-14T00:00:00"/>
    <s v="Boissons"/>
    <x v="1"/>
    <x v="0"/>
    <n v="2900"/>
    <s v="I33"/>
    <s v="Wildcat"/>
    <s v="CA-02-21"/>
    <s v="OUI"/>
  </r>
  <r>
    <d v="2019-02-14T00:00:00"/>
    <s v="Nourriture"/>
    <x v="4"/>
    <x v="0"/>
    <n v="3000"/>
    <s v="I33"/>
    <s v="Wildcat"/>
    <s v="CA-02-21"/>
    <s v="OUI"/>
  </r>
  <r>
    <d v="2019-02-14T00:00:00"/>
    <s v="Hébergement 1 nuité"/>
    <x v="4"/>
    <x v="0"/>
    <n v="5000"/>
    <s v="I33"/>
    <s v="Wildcat"/>
    <s v="CA-02-21"/>
    <s v="OUI"/>
  </r>
  <r>
    <d v="2019-02-15T00:00:00"/>
    <s v="Achat d'eau pour bureau"/>
    <x v="7"/>
    <x v="2"/>
    <n v="2000"/>
    <s v="Appolinaire"/>
    <s v="Wildcat"/>
    <s v="CA-02-31"/>
    <s v="OUI"/>
  </r>
  <r>
    <d v="2019-02-15T00:00:00"/>
    <s v="Transport stagiaire Maison - Bureau"/>
    <x v="0"/>
    <x v="0"/>
    <n v="600"/>
    <s v="F28"/>
    <s v="Wildcat"/>
    <s v="CA-02-30"/>
    <s v="OUI"/>
  </r>
  <r>
    <d v="2019-02-15T00:00:00"/>
    <s v="Transport local"/>
    <x v="0"/>
    <x v="0"/>
    <n v="300"/>
    <s v="I33"/>
    <s v="Wildcat"/>
    <s v="CA-02-21"/>
    <s v="OUI"/>
  </r>
  <r>
    <d v="2019-02-15T00:00:00"/>
    <s v="Kante - Lome "/>
    <x v="0"/>
    <x v="0"/>
    <n v="7500"/>
    <s v="I33"/>
    <s v="Wildcat"/>
    <s v="CA-02-21"/>
    <s v="OUI"/>
  </r>
  <r>
    <d v="2019-02-15T00:00:00"/>
    <s v="Nourriture"/>
    <x v="4"/>
    <x v="0"/>
    <n v="3000"/>
    <s v="I33"/>
    <s v="Wildcat"/>
    <s v="CA-02-21"/>
    <s v="OUI"/>
  </r>
  <r>
    <d v="2019-02-15T00:00:00"/>
    <s v="Station - Maison"/>
    <x v="0"/>
    <x v="0"/>
    <n v="600"/>
    <s v="I33"/>
    <s v="Wildcat"/>
    <s v="CA-02-21"/>
    <s v="OUI"/>
  </r>
  <r>
    <d v="2019-02-18T00:00:00"/>
    <s v="Frais de formation auto-école de I70"/>
    <x v="3"/>
    <x v="4"/>
    <n v="67000"/>
    <s v="I33"/>
    <s v="Wildcat"/>
    <s v="CA-02-34"/>
    <s v="OUI"/>
  </r>
  <r>
    <d v="2019-02-18T00:00:00"/>
    <s v="Mission10/ Bureau - Carrefour Zossimé"/>
    <x v="0"/>
    <x v="0"/>
    <n v="1400"/>
    <s v="F28"/>
    <s v="Wildcat"/>
    <s v="CA-02-32"/>
    <s v="OUI"/>
  </r>
  <r>
    <d v="2019-02-18T00:00:00"/>
    <s v="Mission10/Carrefour Zossimé - Assigomé"/>
    <x v="0"/>
    <x v="0"/>
    <n v="300"/>
    <s v="F28"/>
    <s v="Wildcat"/>
    <s v="CA-02-32"/>
    <s v="OUI"/>
  </r>
  <r>
    <d v="2019-02-18T00:00:00"/>
    <s v="Mission10/Assigomé - Carrefour Zossimé"/>
    <x v="0"/>
    <x v="0"/>
    <n v="300"/>
    <s v="F28"/>
    <s v="Wildcat"/>
    <s v="CA-02-32"/>
    <s v="OUI"/>
  </r>
  <r>
    <d v="2019-02-18T00:00:00"/>
    <s v="Mission10/Carrefour Zossimé - Bureau"/>
    <x v="0"/>
    <x v="0"/>
    <n v="1400"/>
    <s v="F28"/>
    <s v="Wildcat"/>
    <s v="CA-02-32"/>
    <s v="OUI"/>
  </r>
  <r>
    <d v="2019-02-18T00:00:00"/>
    <s v="Mission10/Boissons"/>
    <x v="1"/>
    <x v="0"/>
    <n v="1200"/>
    <s v="F28"/>
    <s v="Wildcat"/>
    <s v="CA-02-32"/>
    <s v="OUI"/>
  </r>
  <r>
    <d v="2019-02-18T00:00:00"/>
    <s v="Transport stagiaire Maison - Bureau"/>
    <x v="0"/>
    <x v="0"/>
    <n v="600"/>
    <s v="F28"/>
    <s v="Wildcat"/>
    <s v="CA-02-33"/>
    <s v="OUI"/>
  </r>
  <r>
    <d v="2019-02-18T00:00:00"/>
    <s v="Transport stagiaire  Bureau - Maison"/>
    <x v="0"/>
    <x v="0"/>
    <n v="600"/>
    <s v="F28"/>
    <s v="Wildcat"/>
    <s v="CA-02-33"/>
    <s v="OUI"/>
  </r>
  <r>
    <d v="2019-02-19T00:00:00"/>
    <s v="Transport stagiaire Maison - Bureau"/>
    <x v="0"/>
    <x v="0"/>
    <n v="600"/>
    <s v="F28"/>
    <s v="Wildcat"/>
    <s v="CA-02-33"/>
    <s v="OUI"/>
  </r>
  <r>
    <d v="2019-02-19T00:00:00"/>
    <s v="Transport stagiaire  Bureau - Maison"/>
    <x v="0"/>
    <x v="0"/>
    <n v="600"/>
    <s v="F28"/>
    <s v="Wildcat"/>
    <s v="CA-02-33"/>
    <s v="OUI"/>
  </r>
  <r>
    <d v="2019-02-19T00:00:00"/>
    <s v="Mision11/ Bureau - Kégué"/>
    <x v="0"/>
    <x v="0"/>
    <n v="800"/>
    <s v="F28"/>
    <s v="Wildcat"/>
    <s v="CA-02-35"/>
    <s v="OUI"/>
  </r>
  <r>
    <d v="2019-02-19T00:00:00"/>
    <s v="Kégué - Avéta Mision11"/>
    <x v="0"/>
    <x v="0"/>
    <n v="1000"/>
    <s v="F28"/>
    <s v="Wildcat"/>
    <s v="CA-02-35"/>
    <s v="OUI"/>
  </r>
  <r>
    <d v="2019-02-19T00:00:00"/>
    <s v="Avéta - Kégué Mision11"/>
    <x v="0"/>
    <x v="0"/>
    <n v="1000"/>
    <s v="F28"/>
    <s v="Wildcat"/>
    <s v="CA-02-35"/>
    <s v="OUI"/>
  </r>
  <r>
    <d v="2019-02-19T00:00:00"/>
    <s v="Kégué - Bureau Mision11"/>
    <x v="0"/>
    <x v="0"/>
    <n v="800"/>
    <s v="F28"/>
    <s v="Wildcat"/>
    <s v="CA-02-35"/>
    <s v="OUI"/>
  </r>
  <r>
    <d v="2019-02-19T00:00:00"/>
    <s v="Boissons Mision11"/>
    <x v="1"/>
    <x v="0"/>
    <n v="1500"/>
    <s v="F28"/>
    <s v="Wildcat"/>
    <s v="CA-02-35"/>
    <s v="OUI"/>
  </r>
  <r>
    <d v="2019-02-19T00:00:00"/>
    <s v="Bureau - Zogbédji"/>
    <x v="0"/>
    <x v="0"/>
    <n v="1500"/>
    <s v="I33"/>
    <s v="Wildcat"/>
    <s v="CA-02-36"/>
    <s v="OUI"/>
  </r>
  <r>
    <d v="2019-02-19T00:00:00"/>
    <s v="Zogbédji - Bureau"/>
    <x v="0"/>
    <x v="0"/>
    <n v="1500"/>
    <s v="I33"/>
    <s v="Wildcat"/>
    <s v="CA-02-36"/>
    <s v="OUI"/>
  </r>
  <r>
    <d v="2019-02-19T00:00:00"/>
    <s v="Boissons"/>
    <x v="1"/>
    <x v="0"/>
    <n v="1300"/>
    <s v="I33"/>
    <s v="Wildcat"/>
    <s v="CA-02-36"/>
    <s v="OUI"/>
  </r>
  <r>
    <d v="2019-02-20T00:00:00"/>
    <s v="Transport stagiaire Maison - Bureau"/>
    <x v="0"/>
    <x v="0"/>
    <n v="600"/>
    <s v="F28"/>
    <s v="Wildcat"/>
    <s v="CA-02-33"/>
    <s v="OUI"/>
  </r>
  <r>
    <d v="2019-02-20T00:00:00"/>
    <s v="Transport stagiaire  Bureau - Maison"/>
    <x v="0"/>
    <x v="0"/>
    <n v="600"/>
    <s v="F28"/>
    <s v="Wildcat"/>
    <s v="CA-02-33"/>
    <s v="OUI"/>
  </r>
  <r>
    <d v="2019-02-20T00:00:00"/>
    <s v=" Mission 14/ Bureau - Adéwi"/>
    <x v="0"/>
    <x v="0"/>
    <n v="300"/>
    <s v="F28"/>
    <s v="Wildcat"/>
    <s v="CA-02-38"/>
    <s v="OUI"/>
  </r>
  <r>
    <d v="2019-02-20T00:00:00"/>
    <s v="Adéwi - Bureau Mission 14"/>
    <x v="0"/>
    <x v="0"/>
    <n v="300"/>
    <s v="F28"/>
    <s v="Wildcat"/>
    <s v="CA-02-38"/>
    <s v="OUI"/>
  </r>
  <r>
    <d v="2019-02-20T00:00:00"/>
    <s v="Boissons Mission 14"/>
    <x v="1"/>
    <x v="0"/>
    <n v="1500"/>
    <s v="F28"/>
    <s v="Wildcat"/>
    <s v="CA-02-38"/>
    <s v="OUI"/>
  </r>
  <r>
    <d v="2019-02-20T00:00:00"/>
    <s v="Bureau - Gnamassi"/>
    <x v="0"/>
    <x v="0"/>
    <n v="1600"/>
    <s v="I33"/>
    <s v="Wildcat"/>
    <s v="CA-02-37"/>
    <s v="OUI"/>
  </r>
  <r>
    <d v="2019-02-20T00:00:00"/>
    <s v="Gnamassi - Bureau"/>
    <x v="0"/>
    <x v="0"/>
    <n v="1600"/>
    <s v="I33"/>
    <s v="Wildcat"/>
    <s v="CA-02-37"/>
    <s v="OUI"/>
  </r>
  <r>
    <d v="2019-02-20T00:00:00"/>
    <s v="Boissons"/>
    <x v="1"/>
    <x v="0"/>
    <n v="1200"/>
    <s v="I33"/>
    <s v="Wildcat"/>
    <s v="CA-02-37"/>
    <s v="OUI"/>
  </r>
  <r>
    <d v="2019-02-21T00:00:00"/>
    <s v="Bureau - Légbassito"/>
    <x v="0"/>
    <x v="0"/>
    <n v="1700"/>
    <s v="I33"/>
    <s v="Wildcat"/>
    <s v="CA-02-39"/>
    <s v="OUI"/>
  </r>
  <r>
    <d v="2019-02-21T00:00:00"/>
    <s v="Déplacement intra-urbain"/>
    <x v="0"/>
    <x v="0"/>
    <n v="1000"/>
    <s v="I33"/>
    <s v="Wildcat"/>
    <s v="CA-02-39"/>
    <s v="OUI"/>
  </r>
  <r>
    <d v="2019-02-21T00:00:00"/>
    <s v="Boissons"/>
    <x v="1"/>
    <x v="0"/>
    <n v="900"/>
    <s v="I33"/>
    <s v="Wildcat"/>
    <s v="CA-02-39"/>
    <s v="OUI"/>
  </r>
  <r>
    <d v="2019-02-21T00:00:00"/>
    <s v="Légbassito - Bureau"/>
    <x v="0"/>
    <x v="0"/>
    <n v="1700"/>
    <s v="I33"/>
    <s v="Wildcat"/>
    <s v="CA-02-39"/>
    <s v="OUI"/>
  </r>
  <r>
    <d v="2019-02-21T00:00:00"/>
    <s v="Boissons"/>
    <x v="1"/>
    <x v="0"/>
    <n v="600"/>
    <s v="I33"/>
    <s v="Wildcat"/>
    <s v="CA-02-39"/>
    <s v="OUI"/>
  </r>
  <r>
    <d v="2019-02-22T00:00:00"/>
    <s v="Bureau - Sogbossito"/>
    <x v="0"/>
    <x v="0"/>
    <n v="1500"/>
    <s v="I33"/>
    <s v="Wildcat"/>
    <s v="CA-02-40"/>
    <s v="OUI"/>
  </r>
  <r>
    <d v="2019-02-22T00:00:00"/>
    <s v="Sogbossito - Gnamassi"/>
    <x v="0"/>
    <x v="0"/>
    <n v="300"/>
    <s v="I33"/>
    <s v="Wildcat"/>
    <s v="CA-02-40"/>
    <s v="OUI"/>
  </r>
  <r>
    <d v="2019-02-22T00:00:00"/>
    <s v="Boissons"/>
    <x v="1"/>
    <x v="0"/>
    <n v="3000"/>
    <s v="I33"/>
    <s v="Wildcat"/>
    <s v="CA-02-40"/>
    <s v="OUI"/>
  </r>
  <r>
    <d v="2019-02-22T00:00:00"/>
    <s v="Gnamassi - Bureau"/>
    <x v="0"/>
    <x v="0"/>
    <n v="1700"/>
    <s v="I33"/>
    <s v="Wildcat"/>
    <s v="CA-02-40"/>
    <s v="OUI"/>
  </r>
  <r>
    <d v="2019-02-25T00:00:00"/>
    <s v="Transport Maison-Hédzranawoé pour rencontre OFFAP"/>
    <x v="0"/>
    <x v="2"/>
    <n v="500"/>
    <s v="Appolinaire"/>
    <s v="Wildcat"/>
    <s v="CA-02-49"/>
    <s v="OUI"/>
  </r>
  <r>
    <d v="2019-02-25T00:00:00"/>
    <s v="Transport Hédzranawoé-Maison pour rencontre OFFAP"/>
    <x v="0"/>
    <x v="2"/>
    <n v="500"/>
    <s v="Appolinaire"/>
    <s v="Wildcat"/>
    <s v="CA-02-49"/>
    <s v="OUI"/>
  </r>
  <r>
    <d v="2019-02-25T00:00:00"/>
    <s v="Bureau-Deckon pour achat d'un téléphone portable"/>
    <x v="0"/>
    <x v="3"/>
    <n v="600"/>
    <s v="Darius"/>
    <s v="Wildcat"/>
    <s v="CA-02-42"/>
    <s v="OUI"/>
  </r>
  <r>
    <d v="2019-02-25T00:00:00"/>
    <s v="Achat d'un téléphone portable de travail Techno pop 2 power pour Darius"/>
    <x v="11"/>
    <x v="3"/>
    <n v="50000"/>
    <s v="Darius"/>
    <s v="Wildcat"/>
    <s v="CA-02-42"/>
    <s v="OUI"/>
  </r>
  <r>
    <d v="2019-02-25T00:00:00"/>
    <s v="Deckon-Bureau pour achat d'un téléphone portable"/>
    <x v="0"/>
    <x v="3"/>
    <n v="600"/>
    <s v="Darius"/>
    <s v="Wildcat"/>
    <s v="CA-02-42"/>
    <s v="OUI"/>
  </r>
  <r>
    <d v="2019-02-25T00:00:00"/>
    <s v="Bureau - Légbassito"/>
    <x v="0"/>
    <x v="0"/>
    <n v="1700"/>
    <s v="I33"/>
    <s v="Wildcat"/>
    <s v="CA-02-41"/>
    <s v="OUI"/>
  </r>
  <r>
    <d v="2019-02-25T00:00:00"/>
    <s v="Légbassito - Kongnito"/>
    <x v="0"/>
    <x v="0"/>
    <n v="300"/>
    <s v="I33"/>
    <s v="Wildcat"/>
    <s v="CA-02-41"/>
    <s v="OUI"/>
  </r>
  <r>
    <d v="2019-02-25T00:00:00"/>
    <s v="Boissons"/>
    <x v="1"/>
    <x v="0"/>
    <n v="1300"/>
    <s v="I33"/>
    <s v="Wildcat"/>
    <s v="CA-02-41"/>
    <s v="OUI"/>
  </r>
  <r>
    <d v="2019-02-25T00:00:00"/>
    <s v="Kongnito - Légbassito"/>
    <x v="0"/>
    <x v="0"/>
    <n v="300"/>
    <s v="I33"/>
    <s v="Wildcat"/>
    <s v="CA-02-41"/>
    <s v="OUI"/>
  </r>
  <r>
    <d v="2019-02-25T00:00:00"/>
    <s v="Légbasito - Bureau"/>
    <x v="0"/>
    <x v="0"/>
    <n v="1700"/>
    <s v="I33"/>
    <s v="Wildcat"/>
    <s v="CA-02-41"/>
    <s v="OUI"/>
  </r>
  <r>
    <d v="2019-02-26T00:00:00"/>
    <s v="Mission18/ Bureau - Agoe"/>
    <x v="0"/>
    <x v="0"/>
    <n v="600"/>
    <s v="F28"/>
    <s v="Wildcat"/>
    <s v="CA-02-44"/>
    <s v="OUI"/>
  </r>
  <r>
    <d v="2019-02-26T00:00:00"/>
    <s v="Agoe - Tové Mission 18"/>
    <x v="0"/>
    <x v="0"/>
    <n v="1000"/>
    <s v="F28"/>
    <s v="Wildcat"/>
    <s v="CA-02-44"/>
    <s v="OUI"/>
  </r>
  <r>
    <d v="2019-02-26T00:00:00"/>
    <s v="Tové - Kovié Mission 18"/>
    <x v="0"/>
    <x v="0"/>
    <n v="800"/>
    <s v="F28"/>
    <s v="Wildcat"/>
    <s v="CA-02-44"/>
    <s v="OUI"/>
  </r>
  <r>
    <d v="2019-02-26T00:00:00"/>
    <s v="Kovié - Tové Mission 18"/>
    <x v="0"/>
    <x v="0"/>
    <n v="800"/>
    <s v="F28"/>
    <s v="Wildcat"/>
    <s v="CA-02-44"/>
    <s v="OUI"/>
  </r>
  <r>
    <d v="2019-02-26T00:00:00"/>
    <s v="Tové - Agoe Mission 18"/>
    <x v="0"/>
    <x v="0"/>
    <n v="1000"/>
    <s v="F28"/>
    <s v="Wildcat"/>
    <s v="CA-02-44"/>
    <s v="OUI"/>
  </r>
  <r>
    <d v="2019-02-26T00:00:00"/>
    <s v="Agoe - Bureau Mission 18"/>
    <x v="0"/>
    <x v="0"/>
    <n v="600"/>
    <s v="F28"/>
    <s v="Wildcat"/>
    <s v="CA-02-44"/>
    <s v="OUI"/>
  </r>
  <r>
    <d v="2019-02-26T00:00:00"/>
    <s v="Boissons Mission18"/>
    <x v="1"/>
    <x v="0"/>
    <n v="1500"/>
    <s v="F28"/>
    <s v="Wildcat"/>
    <s v="CA-02-44"/>
    <s v="OUI"/>
  </r>
  <r>
    <d v="2019-02-26T00:00:00"/>
    <s v="Transport stagiaire Maison - Bureau"/>
    <x v="0"/>
    <x v="0"/>
    <n v="600"/>
    <s v="F28"/>
    <s v="Wildcat"/>
    <s v="CA-02-43"/>
    <s v="OUI"/>
  </r>
  <r>
    <d v="2019-02-26T00:00:00"/>
    <s v="Transport stagiaire  Bureau - Maison"/>
    <x v="0"/>
    <x v="0"/>
    <n v="600"/>
    <s v="F28"/>
    <s v="Wildcat"/>
    <s v="CA-02-43"/>
    <s v="OUI"/>
  </r>
  <r>
    <d v="2019-02-27T00:00:00"/>
    <s v="Bureau-Nukafu pour réparation de l'orinateur portable"/>
    <x v="0"/>
    <x v="3"/>
    <n v="500"/>
    <s v="Darius"/>
    <s v="Wildcat"/>
    <s v="CA-02-45"/>
    <s v="OUI"/>
  </r>
  <r>
    <d v="2019-02-27T00:00:00"/>
    <s v="Frais de réparation de l'ordinateur de travail de Darius"/>
    <x v="12"/>
    <x v="2"/>
    <n v="15000"/>
    <s v="Darius"/>
    <s v="Wildcat"/>
    <s v="CA-02-45"/>
    <s v="OUI"/>
  </r>
  <r>
    <d v="2019-02-27T00:00:00"/>
    <s v="Nukafu-Bureau pour réparation de l'orinateur portable"/>
    <x v="0"/>
    <x v="3"/>
    <n v="500"/>
    <s v="Darius"/>
    <s v="Wildcat"/>
    <s v="CA-02-45"/>
    <s v="OUI"/>
  </r>
  <r>
    <d v="2019-02-27T00:00:00"/>
    <s v="Maison-Hdzranawoé, rencontre avec OFFAP"/>
    <x v="0"/>
    <x v="3"/>
    <n v="300"/>
    <s v="Darius"/>
    <s v="Wildcat"/>
    <s v="CA-02-47"/>
    <s v="OUI"/>
  </r>
  <r>
    <d v="2019-02-27T00:00:00"/>
    <s v="Hédzranawoé-Maison rencontre avec OFFAP"/>
    <x v="0"/>
    <x v="3"/>
    <n v="300"/>
    <s v="Darius"/>
    <s v="Wildcat"/>
    <s v="CA-02-47"/>
    <s v="OUI"/>
  </r>
  <r>
    <d v="2019-02-27T00:00:00"/>
    <s v="Bureau-CHU Tokoin pour visite de I33"/>
    <x v="0"/>
    <x v="3"/>
    <n v="400"/>
    <s v="Darius"/>
    <s v="Wildcat"/>
    <s v="CA-02-48"/>
    <s v="OUI"/>
  </r>
  <r>
    <d v="2019-02-27T00:00:00"/>
    <s v="CHU Tokoin-Bureau pour visite de I33"/>
    <x v="0"/>
    <x v="3"/>
    <n v="400"/>
    <s v="Darius"/>
    <s v="Wildcat"/>
    <s v="CA-02-48"/>
    <s v="OUI"/>
  </r>
  <r>
    <d v="2019-02-27T00:00:00"/>
    <s v="Transport stagiaire Maison - Bureau"/>
    <x v="0"/>
    <x v="0"/>
    <n v="600"/>
    <s v="F28"/>
    <s v="Wildcat"/>
    <s v="CA-02-43"/>
    <s v="OUI"/>
  </r>
  <r>
    <d v="2019-02-27T00:00:00"/>
    <s v="Transport stagiaire  Bureau - Maison"/>
    <x v="0"/>
    <x v="0"/>
    <n v="600"/>
    <s v="F28"/>
    <s v="Wildcat"/>
    <s v="CA-02-43"/>
    <s v="OUI"/>
  </r>
  <r>
    <d v="2019-02-28T00:00:00"/>
    <s v="Transport Bureau-TDE pour paiement de facture d'eau"/>
    <x v="0"/>
    <x v="2"/>
    <n v="150"/>
    <s v="Appolinaire"/>
    <s v="Wildcat"/>
    <s v="CA-02-50"/>
    <s v="OUI"/>
  </r>
  <r>
    <d v="2019-02-28T00:00:00"/>
    <s v="Transport  TDE-Bureau pour paiement de facture d'eau"/>
    <x v="0"/>
    <x v="2"/>
    <n v="150"/>
    <s v="Appolinaire"/>
    <s v="Wildcat"/>
    <s v="CA-02-50"/>
    <s v="OUI"/>
  </r>
  <r>
    <d v="2019-02-28T00:00:00"/>
    <s v="Facture d'eau mois de janvier 2019"/>
    <x v="9"/>
    <x v="2"/>
    <n v="2750"/>
    <s v="Appolinaire"/>
    <s v="Wildcat"/>
    <s v="CA-02-50"/>
    <s v="OUI"/>
  </r>
  <r>
    <d v="2019-02-28T00:00:00"/>
    <s v="Frais de ramassage de poubelle mois de février 2019"/>
    <x v="9"/>
    <x v="2"/>
    <n v="500"/>
    <s v="Appolinaire"/>
    <s v="Wildcat"/>
    <s v="CA-02-51"/>
    <s v="OUI"/>
  </r>
  <r>
    <d v="2019-02-28T00:00:00"/>
    <s v="Transport stagiaire Maison - Bureau"/>
    <x v="0"/>
    <x v="0"/>
    <n v="600"/>
    <s v="F28"/>
    <s v="Wildcat"/>
    <s v="CA-02-43"/>
    <s v="OUI"/>
  </r>
  <r>
    <d v="2019-02-28T00:00:00"/>
    <s v="Transport stagiaire  Bureau - Maison"/>
    <x v="0"/>
    <x v="0"/>
    <n v="600"/>
    <s v="F28"/>
    <s v="Wildcat"/>
    <s v="CA-02-43"/>
    <s v="OUI"/>
  </r>
  <r>
    <d v="2019-02-28T00:00:00"/>
    <s v="Mission19/ Maison - Station"/>
    <x v="0"/>
    <x v="0"/>
    <n v="800"/>
    <s v="F28"/>
    <s v="Wildcat"/>
    <s v="CA-02-46"/>
    <s v="OUI"/>
  </r>
  <r>
    <d v="2019-02-28T00:00:00"/>
    <s v="Mission19/Lomé - Noépé"/>
    <x v="0"/>
    <x v="0"/>
    <n v="700"/>
    <s v="F28"/>
    <s v="Wildcat"/>
    <s v="CA-02-46"/>
    <s v="OUI"/>
  </r>
  <r>
    <d v="2019-02-28T00:00:00"/>
    <s v="Mission19/Noépé - Lomé"/>
    <x v="0"/>
    <x v="0"/>
    <n v="700"/>
    <s v="F28"/>
    <s v="Wildcat"/>
    <s v="CA-02-46"/>
    <s v="OUI"/>
  </r>
  <r>
    <d v="2019-02-28T00:00:00"/>
    <s v="Mission19/Station -  Bureau"/>
    <x v="0"/>
    <x v="0"/>
    <n v="200"/>
    <s v="F28"/>
    <s v="Wildcat"/>
    <s v="CA-02-46"/>
    <s v="OUI"/>
  </r>
  <r>
    <d v="2019-02-28T00:00:00"/>
    <s v="Mission19/Boissons"/>
    <x v="1"/>
    <x v="0"/>
    <n v="1500"/>
    <s v="F28"/>
    <s v="Wildcat"/>
    <s v="CA-02-46"/>
    <s v="OUI"/>
  </r>
  <r>
    <d v="2019-02-28T00:00:00"/>
    <s v="Salaire Cyrille Février 2019"/>
    <x v="3"/>
    <x v="5"/>
    <n v="201300"/>
    <s v="Ecobank"/>
    <s v="Wildcat"/>
    <s v="BQ-02-02"/>
    <s v="OUI"/>
  </r>
  <r>
    <d v="2019-02-28T00:00:00"/>
    <s v="Salaire Bakenou Février 2019"/>
    <x v="3"/>
    <x v="5"/>
    <n v="195170"/>
    <s v="Ecobank"/>
    <s v="Wildcat"/>
    <s v="BQ-02-02"/>
    <s v="OUI"/>
  </r>
  <r>
    <d v="2019-02-28T00:00:00"/>
    <s v="Salaire Nicolas Février 2019"/>
    <x v="3"/>
    <x v="1"/>
    <n v="149830"/>
    <s v="Ecobank"/>
    <s v="Wildcat"/>
    <s v="BQ-02-02"/>
    <s v="OUI"/>
  </r>
  <r>
    <d v="2019-02-28T00:00:00"/>
    <s v="Salaire Sonia Février 2019"/>
    <x v="3"/>
    <x v="3"/>
    <n v="148430"/>
    <s v="Ecobank"/>
    <s v="Wildcat"/>
    <s v="BQ-02-02"/>
    <s v="OUI"/>
  </r>
  <r>
    <d v="2019-02-28T00:00:00"/>
    <s v="Salaire Appolinaire Février 2019"/>
    <x v="3"/>
    <x v="2"/>
    <n v="165590"/>
    <s v="Ecobank"/>
    <s v="Wildcat"/>
    <s v="BQ-02-02"/>
    <s v="OUI"/>
  </r>
  <r>
    <d v="2019-02-28T00:00:00"/>
    <s v="Salaire  Daruis Février 2019"/>
    <x v="3"/>
    <x v="3"/>
    <n v="149130"/>
    <s v="Ecobank"/>
    <s v="Wildcat"/>
    <s v="BQ-02-02"/>
    <s v="OUI"/>
  </r>
  <r>
    <d v="2019-02-28T00:00:00"/>
    <s v="Salaire I33 Février 2019"/>
    <x v="3"/>
    <x v="0"/>
    <n v="150530"/>
    <s v="Ecobank"/>
    <s v="Wildcat"/>
    <s v="BQ-02-02"/>
    <s v="OUI"/>
  </r>
  <r>
    <d v="2019-02-28T00:00:00"/>
    <s v="Virement frais de gardiennage mois Février 2019"/>
    <x v="12"/>
    <x v="2"/>
    <n v="85000"/>
    <s v="Ecobank"/>
    <s v="Wildcat"/>
    <s v="BQ-02-02"/>
    <s v="OUI"/>
  </r>
  <r>
    <d v="2019-02-28T00:00:00"/>
    <s v="Frais administratifs et de gestion SCDA mois de Février et Mars 2019"/>
    <x v="3"/>
    <x v="2"/>
    <n v="440000"/>
    <s v="Ecobank"/>
    <s v="Wildcat"/>
    <s v="BQ-02-02"/>
    <s v="OUI"/>
  </r>
  <r>
    <d v="2019-02-28T00:00:00"/>
    <s v="Frais bancaire mois de Février 2019"/>
    <x v="13"/>
    <x v="2"/>
    <n v="3300"/>
    <s v="Ecobank"/>
    <s v="Wildcat"/>
    <s v="BQ-02-03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1" firstHeaderRow="1" firstDataRow="2" firstDataCol="1"/>
  <pivotFields count="9">
    <pivotField numFmtId="14" showAll="0"/>
    <pivotField showAll="0"/>
    <pivotField axis="axisCol" showAll="0">
      <items count="15">
        <item x="13"/>
        <item x="2"/>
        <item x="11"/>
        <item x="8"/>
        <item x="5"/>
        <item x="7"/>
        <item x="3"/>
        <item x="10"/>
        <item x="9"/>
        <item x="12"/>
        <item x="6"/>
        <item x="0"/>
        <item x="4"/>
        <item x="1"/>
        <item t="default"/>
      </items>
    </pivotField>
    <pivotField axis="axisRow" showAll="0">
      <items count="7">
        <item x="0"/>
        <item x="3"/>
        <item x="5"/>
        <item x="1"/>
        <item x="2"/>
        <item x="4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16" zoomScale="91" zoomScaleNormal="91" workbookViewId="0">
      <selection activeCell="N33" sqref="N33"/>
    </sheetView>
  </sheetViews>
  <sheetFormatPr baseColWidth="10" defaultColWidth="16" defaultRowHeight="15" x14ac:dyDescent="0.25"/>
  <cols>
    <col min="1" max="1" width="11.85546875" style="1" bestFit="1" customWidth="1"/>
    <col min="2" max="2" width="12.28515625" style="1" customWidth="1"/>
    <col min="3" max="3" width="13.5703125" style="1" customWidth="1"/>
    <col min="4" max="4" width="10.42578125" style="1" customWidth="1"/>
    <col min="5" max="5" width="16" style="1" customWidth="1"/>
    <col min="6" max="6" width="2.7109375" style="1" customWidth="1"/>
    <col min="7" max="7" width="16.7109375" style="1" bestFit="1" customWidth="1"/>
    <col min="8" max="8" width="19.5703125" style="1" customWidth="1"/>
    <col min="9" max="256" width="16" style="1"/>
    <col min="257" max="257" width="11.85546875" style="1" bestFit="1" customWidth="1"/>
    <col min="258" max="258" width="16" style="1"/>
    <col min="259" max="259" width="12.7109375" style="1" customWidth="1"/>
    <col min="260" max="260" width="9.7109375" style="1" customWidth="1"/>
    <col min="261" max="261" width="13.7109375" style="1" customWidth="1"/>
    <col min="262" max="262" width="2.7109375" style="1" customWidth="1"/>
    <col min="263" max="264" width="15.7109375" style="1" customWidth="1"/>
    <col min="265" max="512" width="16" style="1"/>
    <col min="513" max="513" width="11.85546875" style="1" bestFit="1" customWidth="1"/>
    <col min="514" max="514" width="16" style="1"/>
    <col min="515" max="515" width="12.7109375" style="1" customWidth="1"/>
    <col min="516" max="516" width="9.7109375" style="1" customWidth="1"/>
    <col min="517" max="517" width="13.7109375" style="1" customWidth="1"/>
    <col min="518" max="518" width="2.7109375" style="1" customWidth="1"/>
    <col min="519" max="520" width="15.7109375" style="1" customWidth="1"/>
    <col min="521" max="768" width="16" style="1"/>
    <col min="769" max="769" width="11.85546875" style="1" bestFit="1" customWidth="1"/>
    <col min="770" max="770" width="16" style="1"/>
    <col min="771" max="771" width="12.7109375" style="1" customWidth="1"/>
    <col min="772" max="772" width="9.7109375" style="1" customWidth="1"/>
    <col min="773" max="773" width="13.7109375" style="1" customWidth="1"/>
    <col min="774" max="774" width="2.7109375" style="1" customWidth="1"/>
    <col min="775" max="776" width="15.7109375" style="1" customWidth="1"/>
    <col min="777" max="1024" width="16" style="1"/>
    <col min="1025" max="1025" width="11.85546875" style="1" bestFit="1" customWidth="1"/>
    <col min="1026" max="1026" width="16" style="1"/>
    <col min="1027" max="1027" width="12.7109375" style="1" customWidth="1"/>
    <col min="1028" max="1028" width="9.7109375" style="1" customWidth="1"/>
    <col min="1029" max="1029" width="13.7109375" style="1" customWidth="1"/>
    <col min="1030" max="1030" width="2.7109375" style="1" customWidth="1"/>
    <col min="1031" max="1032" width="15.7109375" style="1" customWidth="1"/>
    <col min="1033" max="1280" width="16" style="1"/>
    <col min="1281" max="1281" width="11.85546875" style="1" bestFit="1" customWidth="1"/>
    <col min="1282" max="1282" width="16" style="1"/>
    <col min="1283" max="1283" width="12.7109375" style="1" customWidth="1"/>
    <col min="1284" max="1284" width="9.7109375" style="1" customWidth="1"/>
    <col min="1285" max="1285" width="13.7109375" style="1" customWidth="1"/>
    <col min="1286" max="1286" width="2.7109375" style="1" customWidth="1"/>
    <col min="1287" max="1288" width="15.7109375" style="1" customWidth="1"/>
    <col min="1289" max="1536" width="16" style="1"/>
    <col min="1537" max="1537" width="11.85546875" style="1" bestFit="1" customWidth="1"/>
    <col min="1538" max="1538" width="16" style="1"/>
    <col min="1539" max="1539" width="12.7109375" style="1" customWidth="1"/>
    <col min="1540" max="1540" width="9.7109375" style="1" customWidth="1"/>
    <col min="1541" max="1541" width="13.7109375" style="1" customWidth="1"/>
    <col min="1542" max="1542" width="2.7109375" style="1" customWidth="1"/>
    <col min="1543" max="1544" width="15.7109375" style="1" customWidth="1"/>
    <col min="1545" max="1792" width="16" style="1"/>
    <col min="1793" max="1793" width="11.85546875" style="1" bestFit="1" customWidth="1"/>
    <col min="1794" max="1794" width="16" style="1"/>
    <col min="1795" max="1795" width="12.7109375" style="1" customWidth="1"/>
    <col min="1796" max="1796" width="9.7109375" style="1" customWidth="1"/>
    <col min="1797" max="1797" width="13.7109375" style="1" customWidth="1"/>
    <col min="1798" max="1798" width="2.7109375" style="1" customWidth="1"/>
    <col min="1799" max="1800" width="15.7109375" style="1" customWidth="1"/>
    <col min="1801" max="2048" width="16" style="1"/>
    <col min="2049" max="2049" width="11.85546875" style="1" bestFit="1" customWidth="1"/>
    <col min="2050" max="2050" width="16" style="1"/>
    <col min="2051" max="2051" width="12.7109375" style="1" customWidth="1"/>
    <col min="2052" max="2052" width="9.7109375" style="1" customWidth="1"/>
    <col min="2053" max="2053" width="13.7109375" style="1" customWidth="1"/>
    <col min="2054" max="2054" width="2.7109375" style="1" customWidth="1"/>
    <col min="2055" max="2056" width="15.7109375" style="1" customWidth="1"/>
    <col min="2057" max="2304" width="16" style="1"/>
    <col min="2305" max="2305" width="11.85546875" style="1" bestFit="1" customWidth="1"/>
    <col min="2306" max="2306" width="16" style="1"/>
    <col min="2307" max="2307" width="12.7109375" style="1" customWidth="1"/>
    <col min="2308" max="2308" width="9.7109375" style="1" customWidth="1"/>
    <col min="2309" max="2309" width="13.7109375" style="1" customWidth="1"/>
    <col min="2310" max="2310" width="2.7109375" style="1" customWidth="1"/>
    <col min="2311" max="2312" width="15.7109375" style="1" customWidth="1"/>
    <col min="2313" max="2560" width="16" style="1"/>
    <col min="2561" max="2561" width="11.85546875" style="1" bestFit="1" customWidth="1"/>
    <col min="2562" max="2562" width="16" style="1"/>
    <col min="2563" max="2563" width="12.7109375" style="1" customWidth="1"/>
    <col min="2564" max="2564" width="9.7109375" style="1" customWidth="1"/>
    <col min="2565" max="2565" width="13.7109375" style="1" customWidth="1"/>
    <col min="2566" max="2566" width="2.7109375" style="1" customWidth="1"/>
    <col min="2567" max="2568" width="15.7109375" style="1" customWidth="1"/>
    <col min="2569" max="2816" width="16" style="1"/>
    <col min="2817" max="2817" width="11.85546875" style="1" bestFit="1" customWidth="1"/>
    <col min="2818" max="2818" width="16" style="1"/>
    <col min="2819" max="2819" width="12.7109375" style="1" customWidth="1"/>
    <col min="2820" max="2820" width="9.7109375" style="1" customWidth="1"/>
    <col min="2821" max="2821" width="13.7109375" style="1" customWidth="1"/>
    <col min="2822" max="2822" width="2.7109375" style="1" customWidth="1"/>
    <col min="2823" max="2824" width="15.7109375" style="1" customWidth="1"/>
    <col min="2825" max="3072" width="16" style="1"/>
    <col min="3073" max="3073" width="11.85546875" style="1" bestFit="1" customWidth="1"/>
    <col min="3074" max="3074" width="16" style="1"/>
    <col min="3075" max="3075" width="12.7109375" style="1" customWidth="1"/>
    <col min="3076" max="3076" width="9.7109375" style="1" customWidth="1"/>
    <col min="3077" max="3077" width="13.7109375" style="1" customWidth="1"/>
    <col min="3078" max="3078" width="2.7109375" style="1" customWidth="1"/>
    <col min="3079" max="3080" width="15.7109375" style="1" customWidth="1"/>
    <col min="3081" max="3328" width="16" style="1"/>
    <col min="3329" max="3329" width="11.85546875" style="1" bestFit="1" customWidth="1"/>
    <col min="3330" max="3330" width="16" style="1"/>
    <col min="3331" max="3331" width="12.7109375" style="1" customWidth="1"/>
    <col min="3332" max="3332" width="9.7109375" style="1" customWidth="1"/>
    <col min="3333" max="3333" width="13.7109375" style="1" customWidth="1"/>
    <col min="3334" max="3334" width="2.7109375" style="1" customWidth="1"/>
    <col min="3335" max="3336" width="15.7109375" style="1" customWidth="1"/>
    <col min="3337" max="3584" width="16" style="1"/>
    <col min="3585" max="3585" width="11.85546875" style="1" bestFit="1" customWidth="1"/>
    <col min="3586" max="3586" width="16" style="1"/>
    <col min="3587" max="3587" width="12.7109375" style="1" customWidth="1"/>
    <col min="3588" max="3588" width="9.7109375" style="1" customWidth="1"/>
    <col min="3589" max="3589" width="13.7109375" style="1" customWidth="1"/>
    <col min="3590" max="3590" width="2.7109375" style="1" customWidth="1"/>
    <col min="3591" max="3592" width="15.7109375" style="1" customWidth="1"/>
    <col min="3593" max="3840" width="16" style="1"/>
    <col min="3841" max="3841" width="11.85546875" style="1" bestFit="1" customWidth="1"/>
    <col min="3842" max="3842" width="16" style="1"/>
    <col min="3843" max="3843" width="12.7109375" style="1" customWidth="1"/>
    <col min="3844" max="3844" width="9.7109375" style="1" customWidth="1"/>
    <col min="3845" max="3845" width="13.7109375" style="1" customWidth="1"/>
    <col min="3846" max="3846" width="2.7109375" style="1" customWidth="1"/>
    <col min="3847" max="3848" width="15.7109375" style="1" customWidth="1"/>
    <col min="3849" max="4096" width="16" style="1"/>
    <col min="4097" max="4097" width="11.85546875" style="1" bestFit="1" customWidth="1"/>
    <col min="4098" max="4098" width="16" style="1"/>
    <col min="4099" max="4099" width="12.7109375" style="1" customWidth="1"/>
    <col min="4100" max="4100" width="9.7109375" style="1" customWidth="1"/>
    <col min="4101" max="4101" width="13.7109375" style="1" customWidth="1"/>
    <col min="4102" max="4102" width="2.7109375" style="1" customWidth="1"/>
    <col min="4103" max="4104" width="15.7109375" style="1" customWidth="1"/>
    <col min="4105" max="4352" width="16" style="1"/>
    <col min="4353" max="4353" width="11.85546875" style="1" bestFit="1" customWidth="1"/>
    <col min="4354" max="4354" width="16" style="1"/>
    <col min="4355" max="4355" width="12.7109375" style="1" customWidth="1"/>
    <col min="4356" max="4356" width="9.7109375" style="1" customWidth="1"/>
    <col min="4357" max="4357" width="13.7109375" style="1" customWidth="1"/>
    <col min="4358" max="4358" width="2.7109375" style="1" customWidth="1"/>
    <col min="4359" max="4360" width="15.7109375" style="1" customWidth="1"/>
    <col min="4361" max="4608" width="16" style="1"/>
    <col min="4609" max="4609" width="11.85546875" style="1" bestFit="1" customWidth="1"/>
    <col min="4610" max="4610" width="16" style="1"/>
    <col min="4611" max="4611" width="12.7109375" style="1" customWidth="1"/>
    <col min="4612" max="4612" width="9.7109375" style="1" customWidth="1"/>
    <col min="4613" max="4613" width="13.7109375" style="1" customWidth="1"/>
    <col min="4614" max="4614" width="2.7109375" style="1" customWidth="1"/>
    <col min="4615" max="4616" width="15.7109375" style="1" customWidth="1"/>
    <col min="4617" max="4864" width="16" style="1"/>
    <col min="4865" max="4865" width="11.85546875" style="1" bestFit="1" customWidth="1"/>
    <col min="4866" max="4866" width="16" style="1"/>
    <col min="4867" max="4867" width="12.7109375" style="1" customWidth="1"/>
    <col min="4868" max="4868" width="9.7109375" style="1" customWidth="1"/>
    <col min="4869" max="4869" width="13.7109375" style="1" customWidth="1"/>
    <col min="4870" max="4870" width="2.7109375" style="1" customWidth="1"/>
    <col min="4871" max="4872" width="15.7109375" style="1" customWidth="1"/>
    <col min="4873" max="5120" width="16" style="1"/>
    <col min="5121" max="5121" width="11.85546875" style="1" bestFit="1" customWidth="1"/>
    <col min="5122" max="5122" width="16" style="1"/>
    <col min="5123" max="5123" width="12.7109375" style="1" customWidth="1"/>
    <col min="5124" max="5124" width="9.7109375" style="1" customWidth="1"/>
    <col min="5125" max="5125" width="13.7109375" style="1" customWidth="1"/>
    <col min="5126" max="5126" width="2.7109375" style="1" customWidth="1"/>
    <col min="5127" max="5128" width="15.7109375" style="1" customWidth="1"/>
    <col min="5129" max="5376" width="16" style="1"/>
    <col min="5377" max="5377" width="11.85546875" style="1" bestFit="1" customWidth="1"/>
    <col min="5378" max="5378" width="16" style="1"/>
    <col min="5379" max="5379" width="12.7109375" style="1" customWidth="1"/>
    <col min="5380" max="5380" width="9.7109375" style="1" customWidth="1"/>
    <col min="5381" max="5381" width="13.7109375" style="1" customWidth="1"/>
    <col min="5382" max="5382" width="2.7109375" style="1" customWidth="1"/>
    <col min="5383" max="5384" width="15.7109375" style="1" customWidth="1"/>
    <col min="5385" max="5632" width="16" style="1"/>
    <col min="5633" max="5633" width="11.85546875" style="1" bestFit="1" customWidth="1"/>
    <col min="5634" max="5634" width="16" style="1"/>
    <col min="5635" max="5635" width="12.7109375" style="1" customWidth="1"/>
    <col min="5636" max="5636" width="9.7109375" style="1" customWidth="1"/>
    <col min="5637" max="5637" width="13.7109375" style="1" customWidth="1"/>
    <col min="5638" max="5638" width="2.7109375" style="1" customWidth="1"/>
    <col min="5639" max="5640" width="15.7109375" style="1" customWidth="1"/>
    <col min="5641" max="5888" width="16" style="1"/>
    <col min="5889" max="5889" width="11.85546875" style="1" bestFit="1" customWidth="1"/>
    <col min="5890" max="5890" width="16" style="1"/>
    <col min="5891" max="5891" width="12.7109375" style="1" customWidth="1"/>
    <col min="5892" max="5892" width="9.7109375" style="1" customWidth="1"/>
    <col min="5893" max="5893" width="13.7109375" style="1" customWidth="1"/>
    <col min="5894" max="5894" width="2.7109375" style="1" customWidth="1"/>
    <col min="5895" max="5896" width="15.7109375" style="1" customWidth="1"/>
    <col min="5897" max="6144" width="16" style="1"/>
    <col min="6145" max="6145" width="11.85546875" style="1" bestFit="1" customWidth="1"/>
    <col min="6146" max="6146" width="16" style="1"/>
    <col min="6147" max="6147" width="12.7109375" style="1" customWidth="1"/>
    <col min="6148" max="6148" width="9.7109375" style="1" customWidth="1"/>
    <col min="6149" max="6149" width="13.7109375" style="1" customWidth="1"/>
    <col min="6150" max="6150" width="2.7109375" style="1" customWidth="1"/>
    <col min="6151" max="6152" width="15.7109375" style="1" customWidth="1"/>
    <col min="6153" max="6400" width="16" style="1"/>
    <col min="6401" max="6401" width="11.85546875" style="1" bestFit="1" customWidth="1"/>
    <col min="6402" max="6402" width="16" style="1"/>
    <col min="6403" max="6403" width="12.7109375" style="1" customWidth="1"/>
    <col min="6404" max="6404" width="9.7109375" style="1" customWidth="1"/>
    <col min="6405" max="6405" width="13.7109375" style="1" customWidth="1"/>
    <col min="6406" max="6406" width="2.7109375" style="1" customWidth="1"/>
    <col min="6407" max="6408" width="15.7109375" style="1" customWidth="1"/>
    <col min="6409" max="6656" width="16" style="1"/>
    <col min="6657" max="6657" width="11.85546875" style="1" bestFit="1" customWidth="1"/>
    <col min="6658" max="6658" width="16" style="1"/>
    <col min="6659" max="6659" width="12.7109375" style="1" customWidth="1"/>
    <col min="6660" max="6660" width="9.7109375" style="1" customWidth="1"/>
    <col min="6661" max="6661" width="13.7109375" style="1" customWidth="1"/>
    <col min="6662" max="6662" width="2.7109375" style="1" customWidth="1"/>
    <col min="6663" max="6664" width="15.7109375" style="1" customWidth="1"/>
    <col min="6665" max="6912" width="16" style="1"/>
    <col min="6913" max="6913" width="11.85546875" style="1" bestFit="1" customWidth="1"/>
    <col min="6914" max="6914" width="16" style="1"/>
    <col min="6915" max="6915" width="12.7109375" style="1" customWidth="1"/>
    <col min="6916" max="6916" width="9.7109375" style="1" customWidth="1"/>
    <col min="6917" max="6917" width="13.7109375" style="1" customWidth="1"/>
    <col min="6918" max="6918" width="2.7109375" style="1" customWidth="1"/>
    <col min="6919" max="6920" width="15.7109375" style="1" customWidth="1"/>
    <col min="6921" max="7168" width="16" style="1"/>
    <col min="7169" max="7169" width="11.85546875" style="1" bestFit="1" customWidth="1"/>
    <col min="7170" max="7170" width="16" style="1"/>
    <col min="7171" max="7171" width="12.7109375" style="1" customWidth="1"/>
    <col min="7172" max="7172" width="9.7109375" style="1" customWidth="1"/>
    <col min="7173" max="7173" width="13.7109375" style="1" customWidth="1"/>
    <col min="7174" max="7174" width="2.7109375" style="1" customWidth="1"/>
    <col min="7175" max="7176" width="15.7109375" style="1" customWidth="1"/>
    <col min="7177" max="7424" width="16" style="1"/>
    <col min="7425" max="7425" width="11.85546875" style="1" bestFit="1" customWidth="1"/>
    <col min="7426" max="7426" width="16" style="1"/>
    <col min="7427" max="7427" width="12.7109375" style="1" customWidth="1"/>
    <col min="7428" max="7428" width="9.7109375" style="1" customWidth="1"/>
    <col min="7429" max="7429" width="13.7109375" style="1" customWidth="1"/>
    <col min="7430" max="7430" width="2.7109375" style="1" customWidth="1"/>
    <col min="7431" max="7432" width="15.7109375" style="1" customWidth="1"/>
    <col min="7433" max="7680" width="16" style="1"/>
    <col min="7681" max="7681" width="11.85546875" style="1" bestFit="1" customWidth="1"/>
    <col min="7682" max="7682" width="16" style="1"/>
    <col min="7683" max="7683" width="12.7109375" style="1" customWidth="1"/>
    <col min="7684" max="7684" width="9.7109375" style="1" customWidth="1"/>
    <col min="7685" max="7685" width="13.7109375" style="1" customWidth="1"/>
    <col min="7686" max="7686" width="2.7109375" style="1" customWidth="1"/>
    <col min="7687" max="7688" width="15.7109375" style="1" customWidth="1"/>
    <col min="7689" max="7936" width="16" style="1"/>
    <col min="7937" max="7937" width="11.85546875" style="1" bestFit="1" customWidth="1"/>
    <col min="7938" max="7938" width="16" style="1"/>
    <col min="7939" max="7939" width="12.7109375" style="1" customWidth="1"/>
    <col min="7940" max="7940" width="9.7109375" style="1" customWidth="1"/>
    <col min="7941" max="7941" width="13.7109375" style="1" customWidth="1"/>
    <col min="7942" max="7942" width="2.7109375" style="1" customWidth="1"/>
    <col min="7943" max="7944" width="15.7109375" style="1" customWidth="1"/>
    <col min="7945" max="8192" width="16" style="1"/>
    <col min="8193" max="8193" width="11.85546875" style="1" bestFit="1" customWidth="1"/>
    <col min="8194" max="8194" width="16" style="1"/>
    <col min="8195" max="8195" width="12.7109375" style="1" customWidth="1"/>
    <col min="8196" max="8196" width="9.7109375" style="1" customWidth="1"/>
    <col min="8197" max="8197" width="13.7109375" style="1" customWidth="1"/>
    <col min="8198" max="8198" width="2.7109375" style="1" customWidth="1"/>
    <col min="8199" max="8200" width="15.7109375" style="1" customWidth="1"/>
    <col min="8201" max="8448" width="16" style="1"/>
    <col min="8449" max="8449" width="11.85546875" style="1" bestFit="1" customWidth="1"/>
    <col min="8450" max="8450" width="16" style="1"/>
    <col min="8451" max="8451" width="12.7109375" style="1" customWidth="1"/>
    <col min="8452" max="8452" width="9.7109375" style="1" customWidth="1"/>
    <col min="8453" max="8453" width="13.7109375" style="1" customWidth="1"/>
    <col min="8454" max="8454" width="2.7109375" style="1" customWidth="1"/>
    <col min="8455" max="8456" width="15.7109375" style="1" customWidth="1"/>
    <col min="8457" max="8704" width="16" style="1"/>
    <col min="8705" max="8705" width="11.85546875" style="1" bestFit="1" customWidth="1"/>
    <col min="8706" max="8706" width="16" style="1"/>
    <col min="8707" max="8707" width="12.7109375" style="1" customWidth="1"/>
    <col min="8708" max="8708" width="9.7109375" style="1" customWidth="1"/>
    <col min="8709" max="8709" width="13.7109375" style="1" customWidth="1"/>
    <col min="8710" max="8710" width="2.7109375" style="1" customWidth="1"/>
    <col min="8711" max="8712" width="15.7109375" style="1" customWidth="1"/>
    <col min="8713" max="8960" width="16" style="1"/>
    <col min="8961" max="8961" width="11.85546875" style="1" bestFit="1" customWidth="1"/>
    <col min="8962" max="8962" width="16" style="1"/>
    <col min="8963" max="8963" width="12.7109375" style="1" customWidth="1"/>
    <col min="8964" max="8964" width="9.7109375" style="1" customWidth="1"/>
    <col min="8965" max="8965" width="13.7109375" style="1" customWidth="1"/>
    <col min="8966" max="8966" width="2.7109375" style="1" customWidth="1"/>
    <col min="8967" max="8968" width="15.7109375" style="1" customWidth="1"/>
    <col min="8969" max="9216" width="16" style="1"/>
    <col min="9217" max="9217" width="11.85546875" style="1" bestFit="1" customWidth="1"/>
    <col min="9218" max="9218" width="16" style="1"/>
    <col min="9219" max="9219" width="12.7109375" style="1" customWidth="1"/>
    <col min="9220" max="9220" width="9.7109375" style="1" customWidth="1"/>
    <col min="9221" max="9221" width="13.7109375" style="1" customWidth="1"/>
    <col min="9222" max="9222" width="2.7109375" style="1" customWidth="1"/>
    <col min="9223" max="9224" width="15.7109375" style="1" customWidth="1"/>
    <col min="9225" max="9472" width="16" style="1"/>
    <col min="9473" max="9473" width="11.85546875" style="1" bestFit="1" customWidth="1"/>
    <col min="9474" max="9474" width="16" style="1"/>
    <col min="9475" max="9475" width="12.7109375" style="1" customWidth="1"/>
    <col min="9476" max="9476" width="9.7109375" style="1" customWidth="1"/>
    <col min="9477" max="9477" width="13.7109375" style="1" customWidth="1"/>
    <col min="9478" max="9478" width="2.7109375" style="1" customWidth="1"/>
    <col min="9479" max="9480" width="15.7109375" style="1" customWidth="1"/>
    <col min="9481" max="9728" width="16" style="1"/>
    <col min="9729" max="9729" width="11.85546875" style="1" bestFit="1" customWidth="1"/>
    <col min="9730" max="9730" width="16" style="1"/>
    <col min="9731" max="9731" width="12.7109375" style="1" customWidth="1"/>
    <col min="9732" max="9732" width="9.7109375" style="1" customWidth="1"/>
    <col min="9733" max="9733" width="13.7109375" style="1" customWidth="1"/>
    <col min="9734" max="9734" width="2.7109375" style="1" customWidth="1"/>
    <col min="9735" max="9736" width="15.7109375" style="1" customWidth="1"/>
    <col min="9737" max="9984" width="16" style="1"/>
    <col min="9985" max="9985" width="11.85546875" style="1" bestFit="1" customWidth="1"/>
    <col min="9986" max="9986" width="16" style="1"/>
    <col min="9987" max="9987" width="12.7109375" style="1" customWidth="1"/>
    <col min="9988" max="9988" width="9.7109375" style="1" customWidth="1"/>
    <col min="9989" max="9989" width="13.7109375" style="1" customWidth="1"/>
    <col min="9990" max="9990" width="2.7109375" style="1" customWidth="1"/>
    <col min="9991" max="9992" width="15.7109375" style="1" customWidth="1"/>
    <col min="9993" max="10240" width="16" style="1"/>
    <col min="10241" max="10241" width="11.85546875" style="1" bestFit="1" customWidth="1"/>
    <col min="10242" max="10242" width="16" style="1"/>
    <col min="10243" max="10243" width="12.7109375" style="1" customWidth="1"/>
    <col min="10244" max="10244" width="9.7109375" style="1" customWidth="1"/>
    <col min="10245" max="10245" width="13.7109375" style="1" customWidth="1"/>
    <col min="10246" max="10246" width="2.7109375" style="1" customWidth="1"/>
    <col min="10247" max="10248" width="15.7109375" style="1" customWidth="1"/>
    <col min="10249" max="10496" width="16" style="1"/>
    <col min="10497" max="10497" width="11.85546875" style="1" bestFit="1" customWidth="1"/>
    <col min="10498" max="10498" width="16" style="1"/>
    <col min="10499" max="10499" width="12.7109375" style="1" customWidth="1"/>
    <col min="10500" max="10500" width="9.7109375" style="1" customWidth="1"/>
    <col min="10501" max="10501" width="13.7109375" style="1" customWidth="1"/>
    <col min="10502" max="10502" width="2.7109375" style="1" customWidth="1"/>
    <col min="10503" max="10504" width="15.7109375" style="1" customWidth="1"/>
    <col min="10505" max="10752" width="16" style="1"/>
    <col min="10753" max="10753" width="11.85546875" style="1" bestFit="1" customWidth="1"/>
    <col min="10754" max="10754" width="16" style="1"/>
    <col min="10755" max="10755" width="12.7109375" style="1" customWidth="1"/>
    <col min="10756" max="10756" width="9.7109375" style="1" customWidth="1"/>
    <col min="10757" max="10757" width="13.7109375" style="1" customWidth="1"/>
    <col min="10758" max="10758" width="2.7109375" style="1" customWidth="1"/>
    <col min="10759" max="10760" width="15.7109375" style="1" customWidth="1"/>
    <col min="10761" max="11008" width="16" style="1"/>
    <col min="11009" max="11009" width="11.85546875" style="1" bestFit="1" customWidth="1"/>
    <col min="11010" max="11010" width="16" style="1"/>
    <col min="11011" max="11011" width="12.7109375" style="1" customWidth="1"/>
    <col min="11012" max="11012" width="9.7109375" style="1" customWidth="1"/>
    <col min="11013" max="11013" width="13.7109375" style="1" customWidth="1"/>
    <col min="11014" max="11014" width="2.7109375" style="1" customWidth="1"/>
    <col min="11015" max="11016" width="15.7109375" style="1" customWidth="1"/>
    <col min="11017" max="11264" width="16" style="1"/>
    <col min="11265" max="11265" width="11.85546875" style="1" bestFit="1" customWidth="1"/>
    <col min="11266" max="11266" width="16" style="1"/>
    <col min="11267" max="11267" width="12.7109375" style="1" customWidth="1"/>
    <col min="11268" max="11268" width="9.7109375" style="1" customWidth="1"/>
    <col min="11269" max="11269" width="13.7109375" style="1" customWidth="1"/>
    <col min="11270" max="11270" width="2.7109375" style="1" customWidth="1"/>
    <col min="11271" max="11272" width="15.7109375" style="1" customWidth="1"/>
    <col min="11273" max="11520" width="16" style="1"/>
    <col min="11521" max="11521" width="11.85546875" style="1" bestFit="1" customWidth="1"/>
    <col min="11522" max="11522" width="16" style="1"/>
    <col min="11523" max="11523" width="12.7109375" style="1" customWidth="1"/>
    <col min="11524" max="11524" width="9.7109375" style="1" customWidth="1"/>
    <col min="11525" max="11525" width="13.7109375" style="1" customWidth="1"/>
    <col min="11526" max="11526" width="2.7109375" style="1" customWidth="1"/>
    <col min="11527" max="11528" width="15.7109375" style="1" customWidth="1"/>
    <col min="11529" max="11776" width="16" style="1"/>
    <col min="11777" max="11777" width="11.85546875" style="1" bestFit="1" customWidth="1"/>
    <col min="11778" max="11778" width="16" style="1"/>
    <col min="11779" max="11779" width="12.7109375" style="1" customWidth="1"/>
    <col min="11780" max="11780" width="9.7109375" style="1" customWidth="1"/>
    <col min="11781" max="11781" width="13.7109375" style="1" customWidth="1"/>
    <col min="11782" max="11782" width="2.7109375" style="1" customWidth="1"/>
    <col min="11783" max="11784" width="15.7109375" style="1" customWidth="1"/>
    <col min="11785" max="12032" width="16" style="1"/>
    <col min="12033" max="12033" width="11.85546875" style="1" bestFit="1" customWidth="1"/>
    <col min="12034" max="12034" width="16" style="1"/>
    <col min="12035" max="12035" width="12.7109375" style="1" customWidth="1"/>
    <col min="12036" max="12036" width="9.7109375" style="1" customWidth="1"/>
    <col min="12037" max="12037" width="13.7109375" style="1" customWidth="1"/>
    <col min="12038" max="12038" width="2.7109375" style="1" customWidth="1"/>
    <col min="12039" max="12040" width="15.7109375" style="1" customWidth="1"/>
    <col min="12041" max="12288" width="16" style="1"/>
    <col min="12289" max="12289" width="11.85546875" style="1" bestFit="1" customWidth="1"/>
    <col min="12290" max="12290" width="16" style="1"/>
    <col min="12291" max="12291" width="12.7109375" style="1" customWidth="1"/>
    <col min="12292" max="12292" width="9.7109375" style="1" customWidth="1"/>
    <col min="12293" max="12293" width="13.7109375" style="1" customWidth="1"/>
    <col min="12294" max="12294" width="2.7109375" style="1" customWidth="1"/>
    <col min="12295" max="12296" width="15.7109375" style="1" customWidth="1"/>
    <col min="12297" max="12544" width="16" style="1"/>
    <col min="12545" max="12545" width="11.85546875" style="1" bestFit="1" customWidth="1"/>
    <col min="12546" max="12546" width="16" style="1"/>
    <col min="12547" max="12547" width="12.7109375" style="1" customWidth="1"/>
    <col min="12548" max="12548" width="9.7109375" style="1" customWidth="1"/>
    <col min="12549" max="12549" width="13.7109375" style="1" customWidth="1"/>
    <col min="12550" max="12550" width="2.7109375" style="1" customWidth="1"/>
    <col min="12551" max="12552" width="15.7109375" style="1" customWidth="1"/>
    <col min="12553" max="12800" width="16" style="1"/>
    <col min="12801" max="12801" width="11.85546875" style="1" bestFit="1" customWidth="1"/>
    <col min="12802" max="12802" width="16" style="1"/>
    <col min="12803" max="12803" width="12.7109375" style="1" customWidth="1"/>
    <col min="12804" max="12804" width="9.7109375" style="1" customWidth="1"/>
    <col min="12805" max="12805" width="13.7109375" style="1" customWidth="1"/>
    <col min="12806" max="12806" width="2.7109375" style="1" customWidth="1"/>
    <col min="12807" max="12808" width="15.7109375" style="1" customWidth="1"/>
    <col min="12809" max="13056" width="16" style="1"/>
    <col min="13057" max="13057" width="11.85546875" style="1" bestFit="1" customWidth="1"/>
    <col min="13058" max="13058" width="16" style="1"/>
    <col min="13059" max="13059" width="12.7109375" style="1" customWidth="1"/>
    <col min="13060" max="13060" width="9.7109375" style="1" customWidth="1"/>
    <col min="13061" max="13061" width="13.7109375" style="1" customWidth="1"/>
    <col min="13062" max="13062" width="2.7109375" style="1" customWidth="1"/>
    <col min="13063" max="13064" width="15.7109375" style="1" customWidth="1"/>
    <col min="13065" max="13312" width="16" style="1"/>
    <col min="13313" max="13313" width="11.85546875" style="1" bestFit="1" customWidth="1"/>
    <col min="13314" max="13314" width="16" style="1"/>
    <col min="13315" max="13315" width="12.7109375" style="1" customWidth="1"/>
    <col min="13316" max="13316" width="9.7109375" style="1" customWidth="1"/>
    <col min="13317" max="13317" width="13.7109375" style="1" customWidth="1"/>
    <col min="13318" max="13318" width="2.7109375" style="1" customWidth="1"/>
    <col min="13319" max="13320" width="15.7109375" style="1" customWidth="1"/>
    <col min="13321" max="13568" width="16" style="1"/>
    <col min="13569" max="13569" width="11.85546875" style="1" bestFit="1" customWidth="1"/>
    <col min="13570" max="13570" width="16" style="1"/>
    <col min="13571" max="13571" width="12.7109375" style="1" customWidth="1"/>
    <col min="13572" max="13572" width="9.7109375" style="1" customWidth="1"/>
    <col min="13573" max="13573" width="13.7109375" style="1" customWidth="1"/>
    <col min="13574" max="13574" width="2.7109375" style="1" customWidth="1"/>
    <col min="13575" max="13576" width="15.7109375" style="1" customWidth="1"/>
    <col min="13577" max="13824" width="16" style="1"/>
    <col min="13825" max="13825" width="11.85546875" style="1" bestFit="1" customWidth="1"/>
    <col min="13826" max="13826" width="16" style="1"/>
    <col min="13827" max="13827" width="12.7109375" style="1" customWidth="1"/>
    <col min="13828" max="13828" width="9.7109375" style="1" customWidth="1"/>
    <col min="13829" max="13829" width="13.7109375" style="1" customWidth="1"/>
    <col min="13830" max="13830" width="2.7109375" style="1" customWidth="1"/>
    <col min="13831" max="13832" width="15.7109375" style="1" customWidth="1"/>
    <col min="13833" max="14080" width="16" style="1"/>
    <col min="14081" max="14081" width="11.85546875" style="1" bestFit="1" customWidth="1"/>
    <col min="14082" max="14082" width="16" style="1"/>
    <col min="14083" max="14083" width="12.7109375" style="1" customWidth="1"/>
    <col min="14084" max="14084" width="9.7109375" style="1" customWidth="1"/>
    <col min="14085" max="14085" width="13.7109375" style="1" customWidth="1"/>
    <col min="14086" max="14086" width="2.7109375" style="1" customWidth="1"/>
    <col min="14087" max="14088" width="15.7109375" style="1" customWidth="1"/>
    <col min="14089" max="14336" width="16" style="1"/>
    <col min="14337" max="14337" width="11.85546875" style="1" bestFit="1" customWidth="1"/>
    <col min="14338" max="14338" width="16" style="1"/>
    <col min="14339" max="14339" width="12.7109375" style="1" customWidth="1"/>
    <col min="14340" max="14340" width="9.7109375" style="1" customWidth="1"/>
    <col min="14341" max="14341" width="13.7109375" style="1" customWidth="1"/>
    <col min="14342" max="14342" width="2.7109375" style="1" customWidth="1"/>
    <col min="14343" max="14344" width="15.7109375" style="1" customWidth="1"/>
    <col min="14345" max="14592" width="16" style="1"/>
    <col min="14593" max="14593" width="11.85546875" style="1" bestFit="1" customWidth="1"/>
    <col min="14594" max="14594" width="16" style="1"/>
    <col min="14595" max="14595" width="12.7109375" style="1" customWidth="1"/>
    <col min="14596" max="14596" width="9.7109375" style="1" customWidth="1"/>
    <col min="14597" max="14597" width="13.7109375" style="1" customWidth="1"/>
    <col min="14598" max="14598" width="2.7109375" style="1" customWidth="1"/>
    <col min="14599" max="14600" width="15.7109375" style="1" customWidth="1"/>
    <col min="14601" max="14848" width="16" style="1"/>
    <col min="14849" max="14849" width="11.85546875" style="1" bestFit="1" customWidth="1"/>
    <col min="14850" max="14850" width="16" style="1"/>
    <col min="14851" max="14851" width="12.7109375" style="1" customWidth="1"/>
    <col min="14852" max="14852" width="9.7109375" style="1" customWidth="1"/>
    <col min="14853" max="14853" width="13.7109375" style="1" customWidth="1"/>
    <col min="14854" max="14854" width="2.7109375" style="1" customWidth="1"/>
    <col min="14855" max="14856" width="15.7109375" style="1" customWidth="1"/>
    <col min="14857" max="15104" width="16" style="1"/>
    <col min="15105" max="15105" width="11.85546875" style="1" bestFit="1" customWidth="1"/>
    <col min="15106" max="15106" width="16" style="1"/>
    <col min="15107" max="15107" width="12.7109375" style="1" customWidth="1"/>
    <col min="15108" max="15108" width="9.7109375" style="1" customWidth="1"/>
    <col min="15109" max="15109" width="13.7109375" style="1" customWidth="1"/>
    <col min="15110" max="15110" width="2.7109375" style="1" customWidth="1"/>
    <col min="15111" max="15112" width="15.7109375" style="1" customWidth="1"/>
    <col min="15113" max="15360" width="16" style="1"/>
    <col min="15361" max="15361" width="11.85546875" style="1" bestFit="1" customWidth="1"/>
    <col min="15362" max="15362" width="16" style="1"/>
    <col min="15363" max="15363" width="12.7109375" style="1" customWidth="1"/>
    <col min="15364" max="15364" width="9.7109375" style="1" customWidth="1"/>
    <col min="15365" max="15365" width="13.7109375" style="1" customWidth="1"/>
    <col min="15366" max="15366" width="2.7109375" style="1" customWidth="1"/>
    <col min="15367" max="15368" width="15.7109375" style="1" customWidth="1"/>
    <col min="15369" max="15616" width="16" style="1"/>
    <col min="15617" max="15617" width="11.85546875" style="1" bestFit="1" customWidth="1"/>
    <col min="15618" max="15618" width="16" style="1"/>
    <col min="15619" max="15619" width="12.7109375" style="1" customWidth="1"/>
    <col min="15620" max="15620" width="9.7109375" style="1" customWidth="1"/>
    <col min="15621" max="15621" width="13.7109375" style="1" customWidth="1"/>
    <col min="15622" max="15622" width="2.7109375" style="1" customWidth="1"/>
    <col min="15623" max="15624" width="15.7109375" style="1" customWidth="1"/>
    <col min="15625" max="15872" width="16" style="1"/>
    <col min="15873" max="15873" width="11.85546875" style="1" bestFit="1" customWidth="1"/>
    <col min="15874" max="15874" width="16" style="1"/>
    <col min="15875" max="15875" width="12.7109375" style="1" customWidth="1"/>
    <col min="15876" max="15876" width="9.7109375" style="1" customWidth="1"/>
    <col min="15877" max="15877" width="13.7109375" style="1" customWidth="1"/>
    <col min="15878" max="15878" width="2.7109375" style="1" customWidth="1"/>
    <col min="15879" max="15880" width="15.7109375" style="1" customWidth="1"/>
    <col min="15881" max="16128" width="16" style="1"/>
    <col min="16129" max="16129" width="11.85546875" style="1" bestFit="1" customWidth="1"/>
    <col min="16130" max="16130" width="16" style="1"/>
    <col min="16131" max="16131" width="12.7109375" style="1" customWidth="1"/>
    <col min="16132" max="16132" width="9.7109375" style="1" customWidth="1"/>
    <col min="16133" max="16133" width="13.7109375" style="1" customWidth="1"/>
    <col min="16134" max="16134" width="2.7109375" style="1" customWidth="1"/>
    <col min="16135" max="16136" width="15.7109375" style="1" customWidth="1"/>
    <col min="16137" max="16384" width="16" style="1"/>
  </cols>
  <sheetData>
    <row r="1" spans="1:12" x14ac:dyDescent="0.25">
      <c r="A1" s="120"/>
      <c r="B1" s="120"/>
      <c r="C1" s="120"/>
      <c r="D1" s="120"/>
      <c r="E1" s="120"/>
      <c r="F1" s="120"/>
      <c r="G1" s="120"/>
      <c r="H1" s="120"/>
    </row>
    <row r="3" spans="1:12" ht="15.75" x14ac:dyDescent="0.25">
      <c r="A3" s="2" t="s">
        <v>16</v>
      </c>
      <c r="B3" s="3"/>
      <c r="C3" s="3"/>
      <c r="D3" s="4"/>
      <c r="E3" s="3"/>
      <c r="F3" s="3"/>
      <c r="G3" s="3"/>
    </row>
    <row r="4" spans="1:12" ht="15.75" x14ac:dyDescent="0.25">
      <c r="A4" s="2" t="s">
        <v>17</v>
      </c>
      <c r="B4" s="3" t="s">
        <v>18</v>
      </c>
      <c r="C4" s="3"/>
      <c r="D4" s="3"/>
      <c r="E4" s="3"/>
      <c r="F4" s="3"/>
      <c r="G4" s="3"/>
    </row>
    <row r="5" spans="1:12" ht="15.75" x14ac:dyDescent="0.25">
      <c r="A5" s="5"/>
      <c r="B5" s="2"/>
      <c r="C5" s="2"/>
      <c r="D5" s="2"/>
      <c r="E5" s="2"/>
      <c r="F5" s="2"/>
      <c r="G5" s="2"/>
    </row>
    <row r="6" spans="1:12" ht="15.75" x14ac:dyDescent="0.25">
      <c r="A6" s="5" t="s">
        <v>19</v>
      </c>
      <c r="B6" s="6">
        <v>42035</v>
      </c>
      <c r="C6" s="2"/>
      <c r="D6" s="2"/>
      <c r="E6" s="2"/>
      <c r="F6" s="2"/>
      <c r="G6" s="2"/>
    </row>
    <row r="7" spans="1:12" ht="15.75" x14ac:dyDescent="0.25">
      <c r="A7" s="2"/>
      <c r="B7" s="2"/>
      <c r="C7" s="2"/>
      <c r="D7" s="2"/>
      <c r="E7" s="2"/>
      <c r="F7" s="2"/>
      <c r="G7" s="2"/>
    </row>
    <row r="8" spans="1:12" ht="15.75" customHeight="1" x14ac:dyDescent="0.25">
      <c r="A8" s="7"/>
      <c r="B8" s="8"/>
      <c r="C8" s="8"/>
      <c r="D8" s="8"/>
      <c r="E8" s="8"/>
      <c r="F8" s="8"/>
      <c r="G8" s="8"/>
      <c r="H8" s="8"/>
    </row>
    <row r="9" spans="1:12" ht="20.25" x14ac:dyDescent="0.25">
      <c r="A9" s="121" t="s">
        <v>88</v>
      </c>
      <c r="B9" s="121"/>
      <c r="C9" s="121"/>
      <c r="D9" s="121"/>
      <c r="E9" s="121"/>
      <c r="F9" s="121"/>
      <c r="G9" s="121"/>
      <c r="H9" s="9"/>
      <c r="L9" s="10"/>
    </row>
    <row r="10" spans="1:12" ht="18" x14ac:dyDescent="0.25">
      <c r="A10" s="11"/>
      <c r="B10" s="11"/>
      <c r="C10" s="11"/>
      <c r="D10" s="11"/>
      <c r="E10" s="11"/>
      <c r="F10" s="11"/>
      <c r="G10" s="11"/>
      <c r="H10" s="11"/>
      <c r="L10" s="10"/>
    </row>
    <row r="11" spans="1:12" x14ac:dyDescent="0.25">
      <c r="A11" s="7"/>
      <c r="B11" s="7"/>
      <c r="C11" s="8"/>
      <c r="D11" s="8"/>
      <c r="E11" s="8"/>
      <c r="F11" s="8"/>
      <c r="G11" s="8"/>
      <c r="H11" s="8"/>
    </row>
    <row r="12" spans="1:12" x14ac:dyDescent="0.25">
      <c r="A12" s="122" t="s">
        <v>20</v>
      </c>
      <c r="B12" s="123"/>
      <c r="C12" s="123"/>
      <c r="D12" s="123"/>
      <c r="E12" s="123"/>
      <c r="F12" s="123"/>
      <c r="G12" s="123"/>
      <c r="H12" s="124"/>
    </row>
    <row r="13" spans="1:12" x14ac:dyDescent="0.25">
      <c r="A13" s="7"/>
      <c r="B13" s="8"/>
      <c r="C13" s="8"/>
      <c r="D13" s="8"/>
      <c r="E13" s="8"/>
      <c r="F13" s="8"/>
      <c r="G13" s="8"/>
      <c r="H13" s="8"/>
    </row>
    <row r="14" spans="1:12" x14ac:dyDescent="0.25">
      <c r="B14" s="8"/>
      <c r="C14" s="8"/>
      <c r="D14" s="8"/>
      <c r="E14" s="8"/>
      <c r="F14" s="8"/>
      <c r="G14" s="8"/>
      <c r="H14" s="8"/>
    </row>
    <row r="15" spans="1:12" x14ac:dyDescent="0.25">
      <c r="A15" s="12" t="s">
        <v>21</v>
      </c>
      <c r="B15" s="8"/>
      <c r="C15" s="13">
        <v>10000</v>
      </c>
      <c r="D15" s="14" t="s">
        <v>22</v>
      </c>
      <c r="E15" s="15"/>
      <c r="F15" s="8"/>
      <c r="G15" s="16">
        <f>C15*E15</f>
        <v>0</v>
      </c>
      <c r="H15" s="8"/>
    </row>
    <row r="16" spans="1:12" x14ac:dyDescent="0.25">
      <c r="A16" s="7"/>
      <c r="B16" s="8"/>
      <c r="C16" s="17">
        <v>5000</v>
      </c>
      <c r="D16" s="18" t="s">
        <v>22</v>
      </c>
      <c r="E16" s="15">
        <v>9</v>
      </c>
      <c r="F16" s="8"/>
      <c r="G16" s="16">
        <f>C16*E16</f>
        <v>45000</v>
      </c>
      <c r="H16" s="8"/>
    </row>
    <row r="17" spans="1:8" x14ac:dyDescent="0.25">
      <c r="A17" s="7"/>
      <c r="B17" s="8"/>
      <c r="C17" s="17">
        <v>2000</v>
      </c>
      <c r="D17" s="18" t="s">
        <v>22</v>
      </c>
      <c r="E17" s="15">
        <v>3</v>
      </c>
      <c r="F17" s="8"/>
      <c r="G17" s="16">
        <f>C17*E17</f>
        <v>6000</v>
      </c>
      <c r="H17" s="8"/>
    </row>
    <row r="18" spans="1:8" x14ac:dyDescent="0.25">
      <c r="A18" s="7"/>
      <c r="B18" s="8"/>
      <c r="C18" s="17">
        <v>1000</v>
      </c>
      <c r="D18" s="18" t="s">
        <v>22</v>
      </c>
      <c r="E18" s="15"/>
      <c r="F18" s="8"/>
      <c r="G18" s="16">
        <f>C18*E18</f>
        <v>0</v>
      </c>
      <c r="H18" s="8"/>
    </row>
    <row r="19" spans="1:8" ht="15.75" thickBot="1" x14ac:dyDescent="0.3">
      <c r="A19" s="7"/>
      <c r="B19" s="8"/>
      <c r="C19" s="19">
        <v>500</v>
      </c>
      <c r="D19" s="20" t="s">
        <v>22</v>
      </c>
      <c r="E19" s="21"/>
      <c r="F19" s="8"/>
      <c r="G19" s="16">
        <f>C19*E19</f>
        <v>0</v>
      </c>
      <c r="H19" s="8"/>
    </row>
    <row r="20" spans="1:8" ht="15.75" thickBot="1" x14ac:dyDescent="0.3">
      <c r="A20" s="12" t="s">
        <v>23</v>
      </c>
      <c r="B20" s="8"/>
      <c r="C20" s="8"/>
      <c r="D20" s="8"/>
      <c r="E20" s="8"/>
      <c r="F20" s="8"/>
      <c r="G20" s="22">
        <f>SUM(G15:G19)</f>
        <v>51000</v>
      </c>
      <c r="H20" s="8"/>
    </row>
    <row r="21" spans="1:8" x14ac:dyDescent="0.25">
      <c r="B21" s="8"/>
      <c r="C21" s="8"/>
      <c r="D21" s="8"/>
      <c r="E21" s="8"/>
      <c r="F21" s="8"/>
      <c r="G21" s="8"/>
      <c r="H21" s="8"/>
    </row>
    <row r="22" spans="1:8" x14ac:dyDescent="0.25">
      <c r="B22" s="8"/>
      <c r="C22" s="8"/>
      <c r="D22" s="8"/>
      <c r="E22" s="8"/>
      <c r="F22" s="8"/>
      <c r="G22" s="8"/>
      <c r="H22" s="8"/>
    </row>
    <row r="23" spans="1:8" x14ac:dyDescent="0.25">
      <c r="A23" s="12" t="s">
        <v>24</v>
      </c>
      <c r="B23" s="8"/>
      <c r="C23" s="13">
        <v>500</v>
      </c>
      <c r="D23" s="14" t="s">
        <v>22</v>
      </c>
      <c r="E23" s="15"/>
      <c r="F23" s="8"/>
      <c r="G23" s="16">
        <f t="shared" ref="G23:G29" si="0">C23*E23</f>
        <v>0</v>
      </c>
      <c r="H23" s="8"/>
    </row>
    <row r="24" spans="1:8" x14ac:dyDescent="0.25">
      <c r="A24" s="12"/>
      <c r="B24" s="8"/>
      <c r="C24" s="17">
        <v>200</v>
      </c>
      <c r="D24" s="18"/>
      <c r="E24" s="15">
        <v>4</v>
      </c>
      <c r="F24" s="8"/>
      <c r="G24" s="16">
        <f t="shared" si="0"/>
        <v>800</v>
      </c>
      <c r="H24" s="8"/>
    </row>
    <row r="25" spans="1:8" x14ac:dyDescent="0.25">
      <c r="A25" s="7"/>
      <c r="B25" s="8"/>
      <c r="C25" s="17">
        <v>100</v>
      </c>
      <c r="D25" s="18" t="s">
        <v>22</v>
      </c>
      <c r="E25" s="15"/>
      <c r="F25" s="8"/>
      <c r="G25" s="16">
        <f t="shared" si="0"/>
        <v>0</v>
      </c>
      <c r="H25" s="8"/>
    </row>
    <row r="26" spans="1:8" x14ac:dyDescent="0.25">
      <c r="A26" s="7"/>
      <c r="B26" s="8"/>
      <c r="C26" s="17">
        <v>50</v>
      </c>
      <c r="D26" s="18" t="s">
        <v>22</v>
      </c>
      <c r="E26" s="15">
        <v>2</v>
      </c>
      <c r="F26" s="8"/>
      <c r="G26" s="16">
        <f t="shared" si="0"/>
        <v>100</v>
      </c>
      <c r="H26" s="8"/>
    </row>
    <row r="27" spans="1:8" x14ac:dyDescent="0.25">
      <c r="A27" s="7"/>
      <c r="B27" s="8"/>
      <c r="C27" s="17">
        <v>25</v>
      </c>
      <c r="D27" s="18" t="s">
        <v>22</v>
      </c>
      <c r="E27" s="15">
        <v>1</v>
      </c>
      <c r="F27" s="8"/>
      <c r="G27" s="16">
        <f t="shared" si="0"/>
        <v>25</v>
      </c>
      <c r="H27" s="8"/>
    </row>
    <row r="28" spans="1:8" x14ac:dyDescent="0.25">
      <c r="A28" s="7"/>
      <c r="B28" s="8"/>
      <c r="C28" s="17">
        <v>10</v>
      </c>
      <c r="D28" s="18" t="s">
        <v>22</v>
      </c>
      <c r="E28" s="21">
        <v>1</v>
      </c>
      <c r="F28" s="8"/>
      <c r="G28" s="16">
        <f t="shared" si="0"/>
        <v>10</v>
      </c>
      <c r="H28" s="8"/>
    </row>
    <row r="29" spans="1:8" ht="15.75" thickBot="1" x14ac:dyDescent="0.3">
      <c r="A29" s="7"/>
      <c r="B29" s="8"/>
      <c r="C29" s="19">
        <v>5</v>
      </c>
      <c r="D29" s="20" t="s">
        <v>22</v>
      </c>
      <c r="E29" s="23">
        <v>1</v>
      </c>
      <c r="F29" s="8"/>
      <c r="G29" s="16">
        <f t="shared" si="0"/>
        <v>5</v>
      </c>
      <c r="H29" s="8"/>
    </row>
    <row r="30" spans="1:8" ht="15.75" thickBot="1" x14ac:dyDescent="0.3">
      <c r="A30" s="12" t="s">
        <v>25</v>
      </c>
      <c r="B30" s="24"/>
      <c r="C30" s="8"/>
      <c r="D30" s="8"/>
      <c r="E30" s="8"/>
      <c r="F30" s="8"/>
      <c r="G30" s="22">
        <f>SUM(G23:G29)</f>
        <v>940</v>
      </c>
      <c r="H30" s="8"/>
    </row>
    <row r="31" spans="1:8" ht="15.75" thickBot="1" x14ac:dyDescent="0.3">
      <c r="A31" s="12"/>
      <c r="B31" s="12"/>
      <c r="C31" s="8"/>
      <c r="D31" s="8"/>
      <c r="E31" s="8"/>
      <c r="F31" s="8"/>
      <c r="G31" s="8"/>
      <c r="H31" s="8"/>
    </row>
    <row r="32" spans="1:8" ht="15.75" thickBot="1" x14ac:dyDescent="0.3">
      <c r="A32" s="12" t="s">
        <v>26</v>
      </c>
      <c r="B32" s="24"/>
      <c r="C32" s="8"/>
      <c r="D32" s="8"/>
      <c r="E32" s="8"/>
      <c r="F32" s="8"/>
      <c r="G32" s="8"/>
      <c r="H32" s="22">
        <f>G20+G30</f>
        <v>51940</v>
      </c>
    </row>
    <row r="33" spans="1:8" ht="15.75" thickBot="1" x14ac:dyDescent="0.3">
      <c r="A33" s="12"/>
      <c r="B33" s="24"/>
      <c r="C33" s="8"/>
      <c r="D33" s="8"/>
      <c r="E33" s="8"/>
      <c r="F33" s="8"/>
      <c r="G33" s="8"/>
      <c r="H33" s="8"/>
    </row>
    <row r="34" spans="1:8" ht="15.75" thickBot="1" x14ac:dyDescent="0.3">
      <c r="A34" s="12" t="s">
        <v>27</v>
      </c>
      <c r="B34" s="24"/>
      <c r="C34" s="8"/>
      <c r="D34" s="8"/>
      <c r="E34" s="8"/>
      <c r="F34" s="8"/>
      <c r="G34" s="8"/>
      <c r="H34" s="22" t="e">
        <f>#REF!</f>
        <v>#REF!</v>
      </c>
    </row>
    <row r="35" spans="1:8" ht="15.75" thickBot="1" x14ac:dyDescent="0.3">
      <c r="A35" s="7"/>
      <c r="B35" s="8"/>
      <c r="C35" s="8"/>
      <c r="D35" s="8"/>
      <c r="E35" s="8"/>
      <c r="F35" s="8"/>
      <c r="G35" s="8"/>
      <c r="H35" s="8"/>
    </row>
    <row r="36" spans="1:8" ht="15.75" thickBot="1" x14ac:dyDescent="0.3">
      <c r="A36" s="12" t="s">
        <v>28</v>
      </c>
      <c r="B36" s="8"/>
      <c r="C36" s="8"/>
      <c r="D36" s="8"/>
      <c r="E36" s="8"/>
      <c r="F36" s="8"/>
      <c r="G36" s="8"/>
      <c r="H36" s="22" t="e">
        <f>+H32-H34</f>
        <v>#REF!</v>
      </c>
    </row>
    <row r="37" spans="1:8" x14ac:dyDescent="0.25">
      <c r="A37" s="12"/>
      <c r="B37" s="8"/>
      <c r="C37" s="8"/>
      <c r="D37" s="8"/>
      <c r="E37" s="8"/>
      <c r="F37" s="8"/>
      <c r="G37" s="8"/>
      <c r="H37" s="8"/>
    </row>
    <row r="38" spans="1:8" x14ac:dyDescent="0.25">
      <c r="A38" s="7"/>
      <c r="B38" s="24"/>
      <c r="C38" s="24"/>
      <c r="D38" s="24"/>
      <c r="E38" s="24"/>
      <c r="F38" s="24"/>
      <c r="G38" s="24"/>
      <c r="H38" s="24"/>
    </row>
    <row r="39" spans="1:8" x14ac:dyDescent="0.25">
      <c r="A39" s="12" t="s">
        <v>32</v>
      </c>
      <c r="B39" s="24"/>
      <c r="C39" s="24"/>
      <c r="D39" s="24"/>
      <c r="E39" s="24"/>
      <c r="F39" s="24"/>
      <c r="G39" s="24"/>
      <c r="H39" s="24"/>
    </row>
    <row r="40" spans="1:8" x14ac:dyDescent="0.25">
      <c r="A40" s="25"/>
      <c r="B40" s="24"/>
      <c r="C40" s="24"/>
      <c r="D40" s="24"/>
      <c r="E40" s="24"/>
      <c r="F40" s="24"/>
      <c r="G40" s="24"/>
      <c r="H40" s="24"/>
    </row>
    <row r="41" spans="1:8" x14ac:dyDescent="0.25">
      <c r="A41" s="12" t="s">
        <v>29</v>
      </c>
      <c r="B41" s="26"/>
      <c r="C41" s="26"/>
      <c r="D41" s="26"/>
      <c r="E41" s="26"/>
      <c r="F41" s="26"/>
      <c r="G41" s="26"/>
      <c r="H41" s="26"/>
    </row>
    <row r="42" spans="1:8" x14ac:dyDescent="0.25">
      <c r="A42" s="7"/>
      <c r="B42" s="8"/>
      <c r="C42" s="8"/>
      <c r="D42" s="8"/>
      <c r="E42" s="8"/>
      <c r="F42" s="8"/>
      <c r="G42" s="24"/>
      <c r="H42" s="8"/>
    </row>
    <row r="43" spans="1:8" s="27" customFormat="1" ht="15.75" x14ac:dyDescent="0.25">
      <c r="B43" s="28" t="s">
        <v>30</v>
      </c>
      <c r="C43" s="29"/>
      <c r="D43" s="5"/>
      <c r="E43" s="5"/>
      <c r="F43" s="28" t="s">
        <v>31</v>
      </c>
      <c r="G43" s="29"/>
      <c r="H43" s="30"/>
    </row>
    <row r="44" spans="1:8" s="27" customFormat="1" ht="15.75" x14ac:dyDescent="0.2">
      <c r="B44" s="31"/>
      <c r="C44" s="30"/>
      <c r="F44" s="31"/>
      <c r="G44" s="30"/>
      <c r="H44" s="30"/>
    </row>
    <row r="45" spans="1:8" s="32" customFormat="1" ht="12.75" x14ac:dyDescent="0.2">
      <c r="B45" s="33"/>
      <c r="C45" s="33"/>
      <c r="D45" s="34"/>
      <c r="E45" s="34"/>
      <c r="F45" s="33"/>
      <c r="G45" s="35"/>
      <c r="H45" s="36"/>
    </row>
    <row r="46" spans="1:8" s="32" customFormat="1" ht="12.75" x14ac:dyDescent="0.2">
      <c r="B46" s="37"/>
      <c r="C46" s="33"/>
      <c r="D46" s="34"/>
      <c r="E46" s="34"/>
      <c r="F46" s="33"/>
      <c r="G46" s="37"/>
      <c r="H46" s="36"/>
    </row>
    <row r="47" spans="1:8" s="32" customFormat="1" ht="12.75" x14ac:dyDescent="0.2">
      <c r="A47" s="36"/>
      <c r="B47" s="33"/>
      <c r="C47" s="33"/>
      <c r="D47" s="34"/>
      <c r="E47" s="33"/>
      <c r="F47" s="33"/>
      <c r="G47" s="33"/>
      <c r="H47" s="36"/>
    </row>
    <row r="48" spans="1:8" s="34" customFormat="1" ht="12.75" x14ac:dyDescent="0.2">
      <c r="A48" s="125"/>
      <c r="B48" s="125"/>
      <c r="C48" s="125"/>
      <c r="D48" s="125"/>
      <c r="E48" s="125"/>
      <c r="F48" s="125"/>
      <c r="G48" s="125"/>
      <c r="H48" s="125"/>
    </row>
    <row r="49" spans="1:1" x14ac:dyDescent="0.25">
      <c r="A49" s="7"/>
    </row>
  </sheetData>
  <mergeCells count="4">
    <mergeCell ref="A1:H1"/>
    <mergeCell ref="A9:G9"/>
    <mergeCell ref="A12:H12"/>
    <mergeCell ref="A48:H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tabSelected="1" zoomScale="90" zoomScaleNormal="90" workbookViewId="0">
      <pane ySplit="1" topLeftCell="A2" activePane="bottomLeft" state="frozen"/>
      <selection activeCell="E19" sqref="E19"/>
      <selection pane="bottomLeft" sqref="A1:XFD1048576"/>
    </sheetView>
  </sheetViews>
  <sheetFormatPr baseColWidth="10" defaultColWidth="11.42578125" defaultRowHeight="16.5" customHeight="1" x14ac:dyDescent="0.25"/>
  <cols>
    <col min="1" max="1" width="15.28515625" style="43" customWidth="1"/>
    <col min="2" max="2" width="77.7109375" style="46" customWidth="1"/>
    <col min="3" max="3" width="21.42578125" style="41" customWidth="1"/>
    <col min="4" max="4" width="20.140625" style="40" customWidth="1"/>
    <col min="5" max="5" width="21" style="45" customWidth="1"/>
    <col min="6" max="6" width="15.7109375" style="42" customWidth="1"/>
    <col min="7" max="7" width="16.85546875" style="38" customWidth="1"/>
    <col min="8" max="8" width="21.5703125" style="44" customWidth="1"/>
    <col min="9" max="9" width="17.140625" style="39" customWidth="1"/>
    <col min="10" max="16384" width="11.42578125" style="38"/>
  </cols>
  <sheetData>
    <row r="1" spans="1:9" ht="27.75" customHeight="1" x14ac:dyDescent="0.25">
      <c r="A1" s="47" t="s">
        <v>34</v>
      </c>
      <c r="B1" s="48" t="s">
        <v>1</v>
      </c>
      <c r="C1" s="49" t="s">
        <v>2</v>
      </c>
      <c r="D1" s="50" t="s">
        <v>3</v>
      </c>
      <c r="E1" s="51" t="s">
        <v>33</v>
      </c>
      <c r="F1" s="52" t="s">
        <v>4</v>
      </c>
      <c r="G1" s="53" t="s">
        <v>5</v>
      </c>
      <c r="H1" s="54" t="s">
        <v>6</v>
      </c>
      <c r="I1" s="55" t="s">
        <v>7</v>
      </c>
    </row>
    <row r="2" spans="1:9" ht="16.5" customHeight="1" x14ac:dyDescent="0.25">
      <c r="A2" s="56">
        <v>42035</v>
      </c>
      <c r="B2" s="57" t="s">
        <v>137</v>
      </c>
      <c r="C2" s="58" t="s">
        <v>94</v>
      </c>
      <c r="D2" s="58" t="s">
        <v>8</v>
      </c>
      <c r="E2" s="60">
        <v>600</v>
      </c>
      <c r="F2" s="61" t="s">
        <v>36</v>
      </c>
      <c r="G2" s="62" t="s">
        <v>13</v>
      </c>
      <c r="H2" s="63" t="s">
        <v>42</v>
      </c>
      <c r="I2" s="64" t="s">
        <v>95</v>
      </c>
    </row>
    <row r="3" spans="1:9" ht="16.5" customHeight="1" x14ac:dyDescent="0.25">
      <c r="A3" s="56">
        <v>42035</v>
      </c>
      <c r="B3" s="57" t="s">
        <v>138</v>
      </c>
      <c r="C3" s="58" t="s">
        <v>94</v>
      </c>
      <c r="D3" s="58" t="str">
        <f>D2</f>
        <v>Investigation</v>
      </c>
      <c r="E3" s="60">
        <v>200</v>
      </c>
      <c r="F3" s="61" t="str">
        <f>F2</f>
        <v>I70</v>
      </c>
      <c r="G3" s="62" t="s">
        <v>13</v>
      </c>
      <c r="H3" s="63" t="s">
        <v>42</v>
      </c>
      <c r="I3" s="64" t="s">
        <v>95</v>
      </c>
    </row>
    <row r="4" spans="1:9" ht="16.5" customHeight="1" x14ac:dyDescent="0.25">
      <c r="A4" s="56">
        <v>42035</v>
      </c>
      <c r="B4" s="57" t="s">
        <v>139</v>
      </c>
      <c r="C4" s="58" t="s">
        <v>94</v>
      </c>
      <c r="D4" s="58" t="str">
        <f>D3</f>
        <v>Investigation</v>
      </c>
      <c r="E4" s="60">
        <v>800</v>
      </c>
      <c r="F4" s="61" t="str">
        <f>F3</f>
        <v>I70</v>
      </c>
      <c r="G4" s="62" t="s">
        <v>13</v>
      </c>
      <c r="H4" s="63" t="s">
        <v>42</v>
      </c>
      <c r="I4" s="64" t="s">
        <v>95</v>
      </c>
    </row>
    <row r="5" spans="1:9" ht="16.5" customHeight="1" x14ac:dyDescent="0.25">
      <c r="A5" s="56">
        <v>42035</v>
      </c>
      <c r="B5" s="57" t="s">
        <v>141</v>
      </c>
      <c r="C5" s="58" t="s">
        <v>94</v>
      </c>
      <c r="D5" s="58" t="s">
        <v>8</v>
      </c>
      <c r="E5" s="60">
        <v>500</v>
      </c>
      <c r="F5" s="61" t="s">
        <v>38</v>
      </c>
      <c r="G5" s="62" t="s">
        <v>13</v>
      </c>
      <c r="H5" s="63" t="s">
        <v>44</v>
      </c>
      <c r="I5" s="64" t="s">
        <v>95</v>
      </c>
    </row>
    <row r="6" spans="1:9" ht="16.5" customHeight="1" x14ac:dyDescent="0.25">
      <c r="A6" s="56">
        <v>42035</v>
      </c>
      <c r="B6" s="57" t="s">
        <v>166</v>
      </c>
      <c r="C6" s="58" t="s">
        <v>94</v>
      </c>
      <c r="D6" s="58" t="s">
        <v>8</v>
      </c>
      <c r="E6" s="60">
        <v>500</v>
      </c>
      <c r="F6" s="61" t="s">
        <v>38</v>
      </c>
      <c r="G6" s="62" t="s">
        <v>13</v>
      </c>
      <c r="H6" s="63" t="s">
        <v>44</v>
      </c>
      <c r="I6" s="64" t="s">
        <v>95</v>
      </c>
    </row>
    <row r="7" spans="1:9" ht="16.5" customHeight="1" x14ac:dyDescent="0.25">
      <c r="A7" s="56">
        <v>42035</v>
      </c>
      <c r="B7" s="57" t="s">
        <v>167</v>
      </c>
      <c r="C7" s="58" t="s">
        <v>94</v>
      </c>
      <c r="D7" s="58" t="s">
        <v>8</v>
      </c>
      <c r="E7" s="60">
        <v>1500</v>
      </c>
      <c r="F7" s="61" t="s">
        <v>38</v>
      </c>
      <c r="G7" s="62" t="s">
        <v>13</v>
      </c>
      <c r="H7" s="63" t="s">
        <v>44</v>
      </c>
      <c r="I7" s="64" t="s">
        <v>95</v>
      </c>
    </row>
    <row r="8" spans="1:9" ht="16.5" customHeight="1" x14ac:dyDescent="0.25">
      <c r="A8" s="56">
        <v>42035</v>
      </c>
      <c r="B8" s="57" t="s">
        <v>168</v>
      </c>
      <c r="C8" s="58" t="s">
        <v>94</v>
      </c>
      <c r="D8" s="58" t="s">
        <v>8</v>
      </c>
      <c r="E8" s="60">
        <v>800</v>
      </c>
      <c r="F8" s="61" t="s">
        <v>38</v>
      </c>
      <c r="G8" s="62" t="s">
        <v>13</v>
      </c>
      <c r="H8" s="63" t="s">
        <v>44</v>
      </c>
      <c r="I8" s="64" t="s">
        <v>95</v>
      </c>
    </row>
    <row r="9" spans="1:9" ht="16.5" customHeight="1" x14ac:dyDescent="0.25">
      <c r="A9" s="56">
        <v>42035</v>
      </c>
      <c r="B9" s="57" t="s">
        <v>169</v>
      </c>
      <c r="C9" s="58" t="s">
        <v>215</v>
      </c>
      <c r="D9" s="58" t="s">
        <v>8</v>
      </c>
      <c r="E9" s="60">
        <v>1200</v>
      </c>
      <c r="F9" s="61" t="s">
        <v>38</v>
      </c>
      <c r="G9" s="62" t="s">
        <v>13</v>
      </c>
      <c r="H9" s="63" t="s">
        <v>44</v>
      </c>
      <c r="I9" s="64" t="s">
        <v>95</v>
      </c>
    </row>
    <row r="10" spans="1:9" ht="16.5" customHeight="1" x14ac:dyDescent="0.25">
      <c r="A10" s="56">
        <v>42035</v>
      </c>
      <c r="B10" s="57" t="s">
        <v>282</v>
      </c>
      <c r="C10" s="58" t="s">
        <v>203</v>
      </c>
      <c r="D10" s="58" t="s">
        <v>14</v>
      </c>
      <c r="E10" s="60">
        <v>10000</v>
      </c>
      <c r="F10" s="80" t="s">
        <v>15</v>
      </c>
      <c r="G10" s="62" t="s">
        <v>13</v>
      </c>
      <c r="H10" s="63" t="s">
        <v>43</v>
      </c>
      <c r="I10" s="64" t="s">
        <v>95</v>
      </c>
    </row>
    <row r="11" spans="1:9" ht="16.5" customHeight="1" x14ac:dyDescent="0.25">
      <c r="A11" s="56">
        <v>42035</v>
      </c>
      <c r="B11" s="57" t="s">
        <v>277</v>
      </c>
      <c r="C11" s="58" t="s">
        <v>203</v>
      </c>
      <c r="D11" s="58" t="str">
        <f>D10</f>
        <v>Media</v>
      </c>
      <c r="E11" s="60">
        <v>10000</v>
      </c>
      <c r="F11" s="80" t="s">
        <v>15</v>
      </c>
      <c r="G11" s="62" t="s">
        <v>13</v>
      </c>
      <c r="H11" s="63" t="s">
        <v>43</v>
      </c>
      <c r="I11" s="64" t="s">
        <v>95</v>
      </c>
    </row>
    <row r="12" spans="1:9" ht="16.5" customHeight="1" x14ac:dyDescent="0.25">
      <c r="A12" s="56">
        <v>42035</v>
      </c>
      <c r="B12" s="57" t="s">
        <v>278</v>
      </c>
      <c r="C12" s="58" t="s">
        <v>203</v>
      </c>
      <c r="D12" s="58" t="str">
        <f>D11</f>
        <v>Media</v>
      </c>
      <c r="E12" s="60">
        <v>10000</v>
      </c>
      <c r="F12" s="80" t="s">
        <v>15</v>
      </c>
      <c r="G12" s="62" t="s">
        <v>13</v>
      </c>
      <c r="H12" s="63" t="s">
        <v>43</v>
      </c>
      <c r="I12" s="64" t="s">
        <v>95</v>
      </c>
    </row>
    <row r="13" spans="1:9" ht="16.5" customHeight="1" x14ac:dyDescent="0.25">
      <c r="A13" s="56">
        <v>42035</v>
      </c>
      <c r="B13" s="57" t="s">
        <v>279</v>
      </c>
      <c r="C13" s="58" t="s">
        <v>203</v>
      </c>
      <c r="D13" s="58" t="str">
        <f>D12</f>
        <v>Media</v>
      </c>
      <c r="E13" s="60">
        <v>10000</v>
      </c>
      <c r="F13" s="80" t="s">
        <v>15</v>
      </c>
      <c r="G13" s="62" t="s">
        <v>13</v>
      </c>
      <c r="H13" s="63" t="s">
        <v>43</v>
      </c>
      <c r="I13" s="64" t="s">
        <v>95</v>
      </c>
    </row>
    <row r="14" spans="1:9" ht="16.5" customHeight="1" x14ac:dyDescent="0.25">
      <c r="A14" s="56">
        <v>42035</v>
      </c>
      <c r="B14" s="57" t="s">
        <v>280</v>
      </c>
      <c r="C14" s="58" t="s">
        <v>203</v>
      </c>
      <c r="D14" s="58" t="str">
        <f>D13</f>
        <v>Media</v>
      </c>
      <c r="E14" s="60">
        <v>10000</v>
      </c>
      <c r="F14" s="80" t="s">
        <v>15</v>
      </c>
      <c r="G14" s="62" t="s">
        <v>13</v>
      </c>
      <c r="H14" s="63" t="s">
        <v>43</v>
      </c>
      <c r="I14" s="64" t="s">
        <v>95</v>
      </c>
    </row>
    <row r="15" spans="1:9" ht="16.5" customHeight="1" x14ac:dyDescent="0.25">
      <c r="A15" s="56">
        <v>42035</v>
      </c>
      <c r="B15" s="57" t="s">
        <v>281</v>
      </c>
      <c r="C15" s="58" t="s">
        <v>203</v>
      </c>
      <c r="D15" s="58" t="str">
        <f>D14</f>
        <v>Media</v>
      </c>
      <c r="E15" s="60">
        <v>10000</v>
      </c>
      <c r="F15" s="80" t="s">
        <v>15</v>
      </c>
      <c r="G15" s="62" t="s">
        <v>13</v>
      </c>
      <c r="H15" s="63" t="s">
        <v>43</v>
      </c>
      <c r="I15" s="64" t="s">
        <v>95</v>
      </c>
    </row>
    <row r="16" spans="1:9" ht="16.5" customHeight="1" x14ac:dyDescent="0.25">
      <c r="A16" s="56">
        <v>42035</v>
      </c>
      <c r="B16" s="58" t="s">
        <v>238</v>
      </c>
      <c r="C16" s="63" t="s">
        <v>94</v>
      </c>
      <c r="D16" s="63" t="s">
        <v>8</v>
      </c>
      <c r="E16" s="75">
        <v>1800</v>
      </c>
      <c r="F16" s="78" t="s">
        <v>12</v>
      </c>
      <c r="G16" s="63" t="s">
        <v>13</v>
      </c>
      <c r="H16" s="63" t="s">
        <v>41</v>
      </c>
      <c r="I16" s="64" t="s">
        <v>95</v>
      </c>
    </row>
    <row r="17" spans="1:9" ht="16.5" customHeight="1" x14ac:dyDescent="0.25">
      <c r="A17" s="56">
        <v>42035</v>
      </c>
      <c r="B17" s="58" t="s">
        <v>239</v>
      </c>
      <c r="C17" s="63" t="s">
        <v>94</v>
      </c>
      <c r="D17" s="63" t="s">
        <v>8</v>
      </c>
      <c r="E17" s="75">
        <v>1000</v>
      </c>
      <c r="F17" s="78" t="s">
        <v>12</v>
      </c>
      <c r="G17" s="63" t="s">
        <v>13</v>
      </c>
      <c r="H17" s="63" t="s">
        <v>41</v>
      </c>
      <c r="I17" s="64" t="s">
        <v>95</v>
      </c>
    </row>
    <row r="18" spans="1:9" ht="16.5" customHeight="1" x14ac:dyDescent="0.25">
      <c r="A18" s="56">
        <v>42035</v>
      </c>
      <c r="B18" s="58" t="s">
        <v>240</v>
      </c>
      <c r="C18" s="63" t="s">
        <v>94</v>
      </c>
      <c r="D18" s="63" t="s">
        <v>8</v>
      </c>
      <c r="E18" s="75">
        <v>1800</v>
      </c>
      <c r="F18" s="78" t="s">
        <v>12</v>
      </c>
      <c r="G18" s="63" t="s">
        <v>13</v>
      </c>
      <c r="H18" s="63" t="s">
        <v>41</v>
      </c>
      <c r="I18" s="64" t="s">
        <v>95</v>
      </c>
    </row>
    <row r="19" spans="1:9" ht="16.5" customHeight="1" x14ac:dyDescent="0.25">
      <c r="A19" s="56">
        <v>42035</v>
      </c>
      <c r="B19" s="58" t="s">
        <v>241</v>
      </c>
      <c r="C19" s="63" t="s">
        <v>215</v>
      </c>
      <c r="D19" s="63" t="s">
        <v>8</v>
      </c>
      <c r="E19" s="75">
        <v>1500</v>
      </c>
      <c r="F19" s="78" t="s">
        <v>12</v>
      </c>
      <c r="G19" s="63" t="s">
        <v>13</v>
      </c>
      <c r="H19" s="63" t="s">
        <v>41</v>
      </c>
      <c r="I19" s="64" t="s">
        <v>95</v>
      </c>
    </row>
    <row r="20" spans="1:9" ht="16.5" customHeight="1" x14ac:dyDescent="0.25">
      <c r="A20" s="56">
        <v>42038</v>
      </c>
      <c r="B20" s="57" t="s">
        <v>142</v>
      </c>
      <c r="C20" s="58" t="s">
        <v>94</v>
      </c>
      <c r="D20" s="58" t="s">
        <v>8</v>
      </c>
      <c r="E20" s="60">
        <v>600</v>
      </c>
      <c r="F20" s="61" t="s">
        <v>38</v>
      </c>
      <c r="G20" s="62" t="s">
        <v>13</v>
      </c>
      <c r="H20" s="63" t="s">
        <v>46</v>
      </c>
      <c r="I20" s="64" t="s">
        <v>95</v>
      </c>
    </row>
    <row r="21" spans="1:9" ht="16.5" customHeight="1" x14ac:dyDescent="0.25">
      <c r="A21" s="56">
        <v>42038</v>
      </c>
      <c r="B21" s="57" t="s">
        <v>143</v>
      </c>
      <c r="C21" s="58" t="s">
        <v>94</v>
      </c>
      <c r="D21" s="58" t="s">
        <v>8</v>
      </c>
      <c r="E21" s="60">
        <v>600</v>
      </c>
      <c r="F21" s="61" t="s">
        <v>38</v>
      </c>
      <c r="G21" s="62" t="s">
        <v>13</v>
      </c>
      <c r="H21" s="63" t="s">
        <v>46</v>
      </c>
      <c r="I21" s="64" t="s">
        <v>95</v>
      </c>
    </row>
    <row r="22" spans="1:9" ht="16.5" customHeight="1" x14ac:dyDescent="0.25">
      <c r="A22" s="56">
        <v>42038</v>
      </c>
      <c r="B22" s="58" t="s">
        <v>242</v>
      </c>
      <c r="C22" s="63" t="s">
        <v>94</v>
      </c>
      <c r="D22" s="63" t="s">
        <v>8</v>
      </c>
      <c r="E22" s="75">
        <v>800</v>
      </c>
      <c r="F22" s="78" t="s">
        <v>12</v>
      </c>
      <c r="G22" s="63" t="s">
        <v>13</v>
      </c>
      <c r="H22" s="63" t="s">
        <v>272</v>
      </c>
      <c r="I22" s="64" t="s">
        <v>95</v>
      </c>
    </row>
    <row r="23" spans="1:9" ht="16.5" customHeight="1" x14ac:dyDescent="0.25">
      <c r="A23" s="56">
        <v>42038</v>
      </c>
      <c r="B23" s="58" t="s">
        <v>243</v>
      </c>
      <c r="C23" s="63" t="s">
        <v>94</v>
      </c>
      <c r="D23" s="63" t="s">
        <v>8</v>
      </c>
      <c r="E23" s="75">
        <v>800</v>
      </c>
      <c r="F23" s="78" t="s">
        <v>12</v>
      </c>
      <c r="G23" s="63" t="s">
        <v>13</v>
      </c>
      <c r="H23" s="63" t="s">
        <v>272</v>
      </c>
      <c r="I23" s="64" t="s">
        <v>95</v>
      </c>
    </row>
    <row r="24" spans="1:9" ht="16.5" customHeight="1" x14ac:dyDescent="0.25">
      <c r="A24" s="56">
        <v>42039</v>
      </c>
      <c r="B24" s="57" t="s">
        <v>93</v>
      </c>
      <c r="C24" s="58" t="s">
        <v>94</v>
      </c>
      <c r="D24" s="59" t="s">
        <v>9</v>
      </c>
      <c r="E24" s="60">
        <v>100</v>
      </c>
      <c r="F24" s="61" t="s">
        <v>35</v>
      </c>
      <c r="G24" s="62" t="s">
        <v>13</v>
      </c>
      <c r="H24" s="63" t="s">
        <v>47</v>
      </c>
      <c r="I24" s="64" t="s">
        <v>95</v>
      </c>
    </row>
    <row r="25" spans="1:9" ht="16.5" customHeight="1" x14ac:dyDescent="0.25">
      <c r="A25" s="56">
        <v>42039</v>
      </c>
      <c r="B25" s="57" t="s">
        <v>96</v>
      </c>
      <c r="C25" s="58" t="s">
        <v>94</v>
      </c>
      <c r="D25" s="59" t="s">
        <v>9</v>
      </c>
      <c r="E25" s="60">
        <v>100</v>
      </c>
      <c r="F25" s="61" t="s">
        <v>35</v>
      </c>
      <c r="G25" s="62" t="s">
        <v>13</v>
      </c>
      <c r="H25" s="63" t="s">
        <v>47</v>
      </c>
      <c r="I25" s="64" t="s">
        <v>95</v>
      </c>
    </row>
    <row r="26" spans="1:9" ht="16.5" customHeight="1" x14ac:dyDescent="0.25">
      <c r="A26" s="56">
        <v>42039</v>
      </c>
      <c r="B26" s="57" t="s">
        <v>97</v>
      </c>
      <c r="C26" s="58" t="s">
        <v>94</v>
      </c>
      <c r="D26" s="59" t="s">
        <v>9</v>
      </c>
      <c r="E26" s="60">
        <v>800</v>
      </c>
      <c r="F26" s="61" t="s">
        <v>35</v>
      </c>
      <c r="G26" s="62" t="s">
        <v>13</v>
      </c>
      <c r="H26" s="63" t="s">
        <v>47</v>
      </c>
      <c r="I26" s="64" t="s">
        <v>95</v>
      </c>
    </row>
    <row r="27" spans="1:9" ht="16.5" customHeight="1" x14ac:dyDescent="0.25">
      <c r="A27" s="56">
        <v>42039</v>
      </c>
      <c r="B27" s="57" t="s">
        <v>98</v>
      </c>
      <c r="C27" s="58" t="s">
        <v>94</v>
      </c>
      <c r="D27" s="59" t="s">
        <v>9</v>
      </c>
      <c r="E27" s="60">
        <v>800</v>
      </c>
      <c r="F27" s="61" t="s">
        <v>35</v>
      </c>
      <c r="G27" s="62" t="s">
        <v>13</v>
      </c>
      <c r="H27" s="63" t="s">
        <v>47</v>
      </c>
      <c r="I27" s="64" t="s">
        <v>95</v>
      </c>
    </row>
    <row r="28" spans="1:9" ht="16.5" customHeight="1" x14ac:dyDescent="0.25">
      <c r="A28" s="56">
        <v>42039</v>
      </c>
      <c r="B28" s="57" t="s">
        <v>142</v>
      </c>
      <c r="C28" s="58" t="s">
        <v>94</v>
      </c>
      <c r="D28" s="58" t="s">
        <v>8</v>
      </c>
      <c r="E28" s="60">
        <v>600</v>
      </c>
      <c r="F28" s="61" t="s">
        <v>38</v>
      </c>
      <c r="G28" s="62" t="s">
        <v>13</v>
      </c>
      <c r="H28" s="63" t="s">
        <v>46</v>
      </c>
      <c r="I28" s="64" t="s">
        <v>95</v>
      </c>
    </row>
    <row r="29" spans="1:9" ht="16.5" customHeight="1" x14ac:dyDescent="0.25">
      <c r="A29" s="56">
        <v>42039</v>
      </c>
      <c r="B29" s="57" t="s">
        <v>144</v>
      </c>
      <c r="C29" s="58" t="s">
        <v>94</v>
      </c>
      <c r="D29" s="58" t="s">
        <v>8</v>
      </c>
      <c r="E29" s="60">
        <v>800</v>
      </c>
      <c r="F29" s="61" t="s">
        <v>38</v>
      </c>
      <c r="G29" s="62" t="s">
        <v>13</v>
      </c>
      <c r="H29" s="63" t="s">
        <v>48</v>
      </c>
      <c r="I29" s="64" t="s">
        <v>95</v>
      </c>
    </row>
    <row r="30" spans="1:9" ht="16.5" customHeight="1" x14ac:dyDescent="0.25">
      <c r="A30" s="56">
        <v>42039</v>
      </c>
      <c r="B30" s="57" t="s">
        <v>170</v>
      </c>
      <c r="C30" s="58" t="s">
        <v>94</v>
      </c>
      <c r="D30" s="58" t="s">
        <v>8</v>
      </c>
      <c r="E30" s="60">
        <v>1000</v>
      </c>
      <c r="F30" s="61" t="s">
        <v>38</v>
      </c>
      <c r="G30" s="62" t="s">
        <v>13</v>
      </c>
      <c r="H30" s="63" t="s">
        <v>48</v>
      </c>
      <c r="I30" s="64" t="s">
        <v>95</v>
      </c>
    </row>
    <row r="31" spans="1:9" ht="16.5" customHeight="1" x14ac:dyDescent="0.25">
      <c r="A31" s="56">
        <v>42039</v>
      </c>
      <c r="B31" s="57" t="s">
        <v>171</v>
      </c>
      <c r="C31" s="58" t="s">
        <v>94</v>
      </c>
      <c r="D31" s="58" t="s">
        <v>8</v>
      </c>
      <c r="E31" s="60">
        <v>1000</v>
      </c>
      <c r="F31" s="61" t="s">
        <v>38</v>
      </c>
      <c r="G31" s="62" t="s">
        <v>13</v>
      </c>
      <c r="H31" s="63" t="s">
        <v>48</v>
      </c>
      <c r="I31" s="64" t="s">
        <v>95</v>
      </c>
    </row>
    <row r="32" spans="1:9" ht="16.5" customHeight="1" x14ac:dyDescent="0.25">
      <c r="A32" s="56">
        <v>42039</v>
      </c>
      <c r="B32" s="57" t="s">
        <v>172</v>
      </c>
      <c r="C32" s="58" t="s">
        <v>94</v>
      </c>
      <c r="D32" s="58" t="s">
        <v>8</v>
      </c>
      <c r="E32" s="60">
        <v>800</v>
      </c>
      <c r="F32" s="61" t="s">
        <v>38</v>
      </c>
      <c r="G32" s="62" t="s">
        <v>13</v>
      </c>
      <c r="H32" s="63" t="s">
        <v>48</v>
      </c>
      <c r="I32" s="64" t="s">
        <v>95</v>
      </c>
    </row>
    <row r="33" spans="1:9" ht="16.5" customHeight="1" x14ac:dyDescent="0.25">
      <c r="A33" s="56">
        <v>42039</v>
      </c>
      <c r="B33" s="57" t="s">
        <v>173</v>
      </c>
      <c r="C33" s="58" t="s">
        <v>215</v>
      </c>
      <c r="D33" s="58" t="s">
        <v>8</v>
      </c>
      <c r="E33" s="60">
        <v>1500</v>
      </c>
      <c r="F33" s="61" t="s">
        <v>38</v>
      </c>
      <c r="G33" s="62" t="s">
        <v>13</v>
      </c>
      <c r="H33" s="63" t="s">
        <v>48</v>
      </c>
      <c r="I33" s="64" t="s">
        <v>95</v>
      </c>
    </row>
    <row r="34" spans="1:9" ht="16.5" customHeight="1" x14ac:dyDescent="0.25">
      <c r="A34" s="56">
        <v>42039</v>
      </c>
      <c r="B34" s="58" t="s">
        <v>220</v>
      </c>
      <c r="C34" s="63" t="s">
        <v>135</v>
      </c>
      <c r="D34" s="63" t="s">
        <v>9</v>
      </c>
      <c r="E34" s="75">
        <v>1936204</v>
      </c>
      <c r="F34" s="78" t="s">
        <v>217</v>
      </c>
      <c r="G34" s="63" t="s">
        <v>13</v>
      </c>
      <c r="H34" s="63" t="s">
        <v>219</v>
      </c>
      <c r="I34" s="64" t="s">
        <v>95</v>
      </c>
    </row>
    <row r="35" spans="1:9" ht="16.5" customHeight="1" x14ac:dyDescent="0.25">
      <c r="A35" s="56">
        <v>42039</v>
      </c>
      <c r="B35" s="58" t="s">
        <v>244</v>
      </c>
      <c r="C35" s="63" t="s">
        <v>94</v>
      </c>
      <c r="D35" s="63" t="s">
        <v>8</v>
      </c>
      <c r="E35" s="75">
        <v>600</v>
      </c>
      <c r="F35" s="78" t="s">
        <v>12</v>
      </c>
      <c r="G35" s="63" t="s">
        <v>13</v>
      </c>
      <c r="H35" s="63" t="s">
        <v>45</v>
      </c>
      <c r="I35" s="64" t="s">
        <v>95</v>
      </c>
    </row>
    <row r="36" spans="1:9" ht="16.5" customHeight="1" x14ac:dyDescent="0.25">
      <c r="A36" s="56">
        <v>42039</v>
      </c>
      <c r="B36" s="58" t="s">
        <v>245</v>
      </c>
      <c r="C36" s="63" t="s">
        <v>94</v>
      </c>
      <c r="D36" s="63" t="s">
        <v>8</v>
      </c>
      <c r="E36" s="75">
        <v>6200</v>
      </c>
      <c r="F36" s="78" t="s">
        <v>12</v>
      </c>
      <c r="G36" s="63" t="s">
        <v>13</v>
      </c>
      <c r="H36" s="63" t="s">
        <v>45</v>
      </c>
      <c r="I36" s="64" t="s">
        <v>95</v>
      </c>
    </row>
    <row r="37" spans="1:9" ht="16.5" customHeight="1" x14ac:dyDescent="0.25">
      <c r="A37" s="56">
        <v>42039</v>
      </c>
      <c r="B37" s="58" t="s">
        <v>246</v>
      </c>
      <c r="C37" s="63" t="s">
        <v>94</v>
      </c>
      <c r="D37" s="63" t="s">
        <v>8</v>
      </c>
      <c r="E37" s="75">
        <v>300</v>
      </c>
      <c r="F37" s="78" t="s">
        <v>12</v>
      </c>
      <c r="G37" s="63" t="s">
        <v>13</v>
      </c>
      <c r="H37" s="63" t="s">
        <v>45</v>
      </c>
      <c r="I37" s="64" t="s">
        <v>95</v>
      </c>
    </row>
    <row r="38" spans="1:9" ht="16.5" customHeight="1" x14ac:dyDescent="0.25">
      <c r="A38" s="56">
        <v>42039</v>
      </c>
      <c r="B38" s="58" t="s">
        <v>247</v>
      </c>
      <c r="C38" s="63" t="s">
        <v>94</v>
      </c>
      <c r="D38" s="63" t="s">
        <v>8</v>
      </c>
      <c r="E38" s="75">
        <v>2400</v>
      </c>
      <c r="F38" s="78" t="s">
        <v>12</v>
      </c>
      <c r="G38" s="63" t="s">
        <v>13</v>
      </c>
      <c r="H38" s="63" t="s">
        <v>45</v>
      </c>
      <c r="I38" s="64" t="s">
        <v>95</v>
      </c>
    </row>
    <row r="39" spans="1:9" ht="16.5" customHeight="1" x14ac:dyDescent="0.25">
      <c r="A39" s="56">
        <v>42039</v>
      </c>
      <c r="B39" s="58" t="s">
        <v>241</v>
      </c>
      <c r="C39" s="63" t="s">
        <v>215</v>
      </c>
      <c r="D39" s="63" t="s">
        <v>8</v>
      </c>
      <c r="E39" s="75">
        <v>2500</v>
      </c>
      <c r="F39" s="78" t="s">
        <v>12</v>
      </c>
      <c r="G39" s="63" t="s">
        <v>13</v>
      </c>
      <c r="H39" s="63" t="s">
        <v>45</v>
      </c>
      <c r="I39" s="64" t="s">
        <v>95</v>
      </c>
    </row>
    <row r="40" spans="1:9" ht="16.5" customHeight="1" x14ac:dyDescent="0.25">
      <c r="A40" s="56">
        <v>42039</v>
      </c>
      <c r="B40" s="58" t="s">
        <v>248</v>
      </c>
      <c r="C40" s="63" t="s">
        <v>249</v>
      </c>
      <c r="D40" s="63" t="s">
        <v>8</v>
      </c>
      <c r="E40" s="75">
        <v>3000</v>
      </c>
      <c r="F40" s="78" t="s">
        <v>12</v>
      </c>
      <c r="G40" s="63" t="s">
        <v>13</v>
      </c>
      <c r="H40" s="63" t="s">
        <v>45</v>
      </c>
      <c r="I40" s="64" t="s">
        <v>95</v>
      </c>
    </row>
    <row r="41" spans="1:9" ht="16.5" customHeight="1" x14ac:dyDescent="0.25">
      <c r="A41" s="56">
        <v>42039</v>
      </c>
      <c r="B41" s="58" t="s">
        <v>273</v>
      </c>
      <c r="C41" s="63" t="s">
        <v>249</v>
      </c>
      <c r="D41" s="63" t="s">
        <v>8</v>
      </c>
      <c r="E41" s="75">
        <v>5000</v>
      </c>
      <c r="F41" s="78" t="s">
        <v>12</v>
      </c>
      <c r="G41" s="63" t="s">
        <v>13</v>
      </c>
      <c r="H41" s="63" t="s">
        <v>45</v>
      </c>
      <c r="I41" s="64" t="s">
        <v>95</v>
      </c>
    </row>
    <row r="42" spans="1:9" ht="16.5" customHeight="1" x14ac:dyDescent="0.25">
      <c r="A42" s="56">
        <v>42040</v>
      </c>
      <c r="B42" s="57" t="s">
        <v>142</v>
      </c>
      <c r="C42" s="58" t="s">
        <v>94</v>
      </c>
      <c r="D42" s="58" t="s">
        <v>8</v>
      </c>
      <c r="E42" s="60">
        <v>600</v>
      </c>
      <c r="F42" s="61" t="s">
        <v>38</v>
      </c>
      <c r="G42" s="62" t="s">
        <v>13</v>
      </c>
      <c r="H42" s="63" t="s">
        <v>46</v>
      </c>
      <c r="I42" s="64" t="s">
        <v>95</v>
      </c>
    </row>
    <row r="43" spans="1:9" ht="16.5" customHeight="1" x14ac:dyDescent="0.25">
      <c r="A43" s="56">
        <v>42040</v>
      </c>
      <c r="B43" s="57" t="s">
        <v>143</v>
      </c>
      <c r="C43" s="58" t="s">
        <v>94</v>
      </c>
      <c r="D43" s="58" t="s">
        <v>8</v>
      </c>
      <c r="E43" s="60">
        <v>600</v>
      </c>
      <c r="F43" s="61" t="s">
        <v>38</v>
      </c>
      <c r="G43" s="62" t="s">
        <v>13</v>
      </c>
      <c r="H43" s="63" t="s">
        <v>46</v>
      </c>
      <c r="I43" s="64" t="s">
        <v>95</v>
      </c>
    </row>
    <row r="44" spans="1:9" ht="16.5" customHeight="1" x14ac:dyDescent="0.25">
      <c r="A44" s="56">
        <v>42040</v>
      </c>
      <c r="B44" s="57" t="s">
        <v>216</v>
      </c>
      <c r="C44" s="58" t="str">
        <f>IF(B44="Crédit téléphone", "Telephone",IF(B44="Visa Fees", "Travel Expenses",IF(B44="Local Transport","Transport",IF(B44="Drinks With Informants","Trust Building",IF(B44="Feeding","Travel Subsistence",IF(B44="Operation Bonus","Bonus",IF(B44="Lodging","Travel Subsistence",IF(B44&lt;&gt;"","Transport",""))))))))</f>
        <v>Transport</v>
      </c>
      <c r="D44" s="58" t="str">
        <f t="shared" ref="D44:D51" si="0">D43</f>
        <v>Investigation</v>
      </c>
      <c r="E44" s="60">
        <v>1200</v>
      </c>
      <c r="F44" s="80" t="s">
        <v>15</v>
      </c>
      <c r="G44" s="62" t="s">
        <v>13</v>
      </c>
      <c r="H44" s="63" t="s">
        <v>50</v>
      </c>
      <c r="I44" s="64" t="s">
        <v>95</v>
      </c>
    </row>
    <row r="45" spans="1:9" ht="16.5" customHeight="1" x14ac:dyDescent="0.25">
      <c r="A45" s="56">
        <v>42040</v>
      </c>
      <c r="B45" s="57" t="s">
        <v>207</v>
      </c>
      <c r="C45" s="58" t="str">
        <f>IF(B45="Crédit téléphone", "Telephone",IF(B45="Visa Fees", "Travel Expenses",IF(B45="Local Transport","Transport",IF(B45="Drinks With Informants","Trust Building",IF(B45="Feeding","Travel Subsistence",IF(B45="Operation Bonus","Bonus",IF(B45="Lodging","Travel Subsistence",IF(B45&lt;&gt;"","Transport",""))))))))</f>
        <v>Transport</v>
      </c>
      <c r="D45" s="58" t="str">
        <f t="shared" si="0"/>
        <v>Investigation</v>
      </c>
      <c r="E45" s="60">
        <v>1500</v>
      </c>
      <c r="F45" s="80" t="s">
        <v>15</v>
      </c>
      <c r="G45" s="62" t="s">
        <v>13</v>
      </c>
      <c r="H45" s="63" t="s">
        <v>50</v>
      </c>
      <c r="I45" s="64" t="s">
        <v>95</v>
      </c>
    </row>
    <row r="46" spans="1:9" ht="16.5" customHeight="1" x14ac:dyDescent="0.25">
      <c r="A46" s="56">
        <v>42040</v>
      </c>
      <c r="B46" s="57" t="s">
        <v>208</v>
      </c>
      <c r="C46" s="58" t="str">
        <f>IF(B46="Crédit téléphone", "Telephone",IF(B46="Visa Fees", "Travel Expenses",IF(B46="Local Transport","Transport",IF(B46="Drinks With Informants","Trust Building",IF(B46="Feeding","Travel Subsistence",IF(B46="Operation Bonus","Bonus",IF(B46="Lodging","Travel Subsistence",IF(B46&lt;&gt;"","Transport",""))))))))</f>
        <v>Transport</v>
      </c>
      <c r="D46" s="58" t="str">
        <f t="shared" si="0"/>
        <v>Investigation</v>
      </c>
      <c r="E46" s="60">
        <v>400</v>
      </c>
      <c r="F46" s="80" t="s">
        <v>15</v>
      </c>
      <c r="G46" s="62" t="s">
        <v>13</v>
      </c>
      <c r="H46" s="63" t="s">
        <v>50</v>
      </c>
      <c r="I46" s="64" t="s">
        <v>95</v>
      </c>
    </row>
    <row r="47" spans="1:9" ht="16.5" customHeight="1" x14ac:dyDescent="0.25">
      <c r="A47" s="56">
        <v>42040</v>
      </c>
      <c r="B47" s="57" t="s">
        <v>209</v>
      </c>
      <c r="C47" s="58" t="str">
        <f>IF(B47="Crédit téléphone", "Telephone",IF(B47="Visa Fees", "Travel Expenses",IF(B47="Local Transport","Transport",IF(B47="Drinks With Informants","Trust Building",IF(B47="Feeding","Travel Subsistence",IF(B47="Operation Bonus","Bonus",IF(B47="Lodging","Travel Subsistence",IF(B47&lt;&gt;"","Transport",""))))))))</f>
        <v>Transport</v>
      </c>
      <c r="D47" s="58" t="str">
        <f t="shared" si="0"/>
        <v>Investigation</v>
      </c>
      <c r="E47" s="60">
        <v>400</v>
      </c>
      <c r="F47" s="80" t="s">
        <v>15</v>
      </c>
      <c r="G47" s="62" t="s">
        <v>13</v>
      </c>
      <c r="H47" s="63" t="s">
        <v>50</v>
      </c>
      <c r="I47" s="64" t="s">
        <v>95</v>
      </c>
    </row>
    <row r="48" spans="1:9" ht="16.5" customHeight="1" x14ac:dyDescent="0.25">
      <c r="A48" s="56">
        <v>42040</v>
      </c>
      <c r="B48" s="57" t="s">
        <v>210</v>
      </c>
      <c r="C48" s="58" t="s">
        <v>204</v>
      </c>
      <c r="D48" s="58" t="str">
        <f t="shared" si="0"/>
        <v>Investigation</v>
      </c>
      <c r="E48" s="60">
        <v>1000</v>
      </c>
      <c r="F48" s="80" t="s">
        <v>15</v>
      </c>
      <c r="G48" s="62" t="s">
        <v>13</v>
      </c>
      <c r="H48" s="63" t="s">
        <v>50</v>
      </c>
      <c r="I48" s="64" t="s">
        <v>95</v>
      </c>
    </row>
    <row r="49" spans="1:9" ht="16.5" customHeight="1" x14ac:dyDescent="0.25">
      <c r="A49" s="56">
        <v>42040</v>
      </c>
      <c r="B49" s="57" t="s">
        <v>211</v>
      </c>
      <c r="C49" s="58" t="s">
        <v>205</v>
      </c>
      <c r="D49" s="58" t="str">
        <f t="shared" si="0"/>
        <v>Investigation</v>
      </c>
      <c r="E49" s="60">
        <v>1000</v>
      </c>
      <c r="F49" s="80" t="s">
        <v>15</v>
      </c>
      <c r="G49" s="62" t="s">
        <v>13</v>
      </c>
      <c r="H49" s="63" t="s">
        <v>50</v>
      </c>
      <c r="I49" s="64" t="s">
        <v>95</v>
      </c>
    </row>
    <row r="50" spans="1:9" ht="16.5" customHeight="1" x14ac:dyDescent="0.25">
      <c r="A50" s="56">
        <v>42040</v>
      </c>
      <c r="B50" s="57" t="s">
        <v>212</v>
      </c>
      <c r="C50" s="58" t="str">
        <f t="shared" ref="C50:C55" si="1">IF(B50="Crédit téléphone", "Telephone",IF(B50="Visa Fees", "Travel Expenses",IF(B50="Local Transport","Transport",IF(B50="Drinks With Informants","Trust Building",IF(B50="Feeding","Travel Subsistence",IF(B50="Operation Bonus","Bonus",IF(B50="Lodging","Travel Subsistence",IF(B50&lt;&gt;"","Transport",""))))))))</f>
        <v>Transport</v>
      </c>
      <c r="D50" s="58" t="str">
        <f t="shared" si="0"/>
        <v>Investigation</v>
      </c>
      <c r="E50" s="60">
        <v>1500</v>
      </c>
      <c r="F50" s="80" t="s">
        <v>15</v>
      </c>
      <c r="G50" s="62" t="s">
        <v>13</v>
      </c>
      <c r="H50" s="63" t="s">
        <v>50</v>
      </c>
      <c r="I50" s="64" t="s">
        <v>95</v>
      </c>
    </row>
    <row r="51" spans="1:9" ht="16.5" customHeight="1" x14ac:dyDescent="0.25">
      <c r="A51" s="56">
        <v>42040</v>
      </c>
      <c r="B51" s="57" t="s">
        <v>213</v>
      </c>
      <c r="C51" s="58" t="str">
        <f t="shared" si="1"/>
        <v>Transport</v>
      </c>
      <c r="D51" s="58" t="str">
        <f t="shared" si="0"/>
        <v>Investigation</v>
      </c>
      <c r="E51" s="60">
        <v>1200</v>
      </c>
      <c r="F51" s="80" t="s">
        <v>15</v>
      </c>
      <c r="G51" s="62" t="s">
        <v>13</v>
      </c>
      <c r="H51" s="63" t="s">
        <v>50</v>
      </c>
      <c r="I51" s="64" t="s">
        <v>95</v>
      </c>
    </row>
    <row r="52" spans="1:9" ht="16.5" customHeight="1" x14ac:dyDescent="0.25">
      <c r="A52" s="56">
        <v>42040</v>
      </c>
      <c r="B52" s="57" t="s">
        <v>206</v>
      </c>
      <c r="C52" s="58" t="str">
        <f t="shared" si="1"/>
        <v>Transport</v>
      </c>
      <c r="D52" s="58" t="s">
        <v>11</v>
      </c>
      <c r="E52" s="60">
        <v>1200</v>
      </c>
      <c r="F52" s="80" t="s">
        <v>86</v>
      </c>
      <c r="G52" s="62" t="s">
        <v>13</v>
      </c>
      <c r="H52" s="63" t="s">
        <v>49</v>
      </c>
      <c r="I52" s="64" t="s">
        <v>95</v>
      </c>
    </row>
    <row r="53" spans="1:9" ht="16.5" customHeight="1" x14ac:dyDescent="0.25">
      <c r="A53" s="56">
        <v>42040</v>
      </c>
      <c r="B53" s="57" t="s">
        <v>207</v>
      </c>
      <c r="C53" s="58" t="str">
        <f t="shared" si="1"/>
        <v>Transport</v>
      </c>
      <c r="D53" s="58" t="s">
        <v>11</v>
      </c>
      <c r="E53" s="60">
        <v>1500</v>
      </c>
      <c r="F53" s="80" t="s">
        <v>86</v>
      </c>
      <c r="G53" s="62" t="s">
        <v>13</v>
      </c>
      <c r="H53" s="63" t="s">
        <v>49</v>
      </c>
      <c r="I53" s="64" t="s">
        <v>95</v>
      </c>
    </row>
    <row r="54" spans="1:9" ht="16.5" customHeight="1" x14ac:dyDescent="0.25">
      <c r="A54" s="56">
        <v>42040</v>
      </c>
      <c r="B54" s="57" t="s">
        <v>208</v>
      </c>
      <c r="C54" s="58" t="str">
        <f t="shared" si="1"/>
        <v>Transport</v>
      </c>
      <c r="D54" s="58" t="s">
        <v>11</v>
      </c>
      <c r="E54" s="60">
        <v>400</v>
      </c>
      <c r="F54" s="80" t="s">
        <v>86</v>
      </c>
      <c r="G54" s="62" t="s">
        <v>13</v>
      </c>
      <c r="H54" s="63" t="s">
        <v>49</v>
      </c>
      <c r="I54" s="64" t="s">
        <v>95</v>
      </c>
    </row>
    <row r="55" spans="1:9" ht="16.5" customHeight="1" x14ac:dyDescent="0.25">
      <c r="A55" s="56">
        <v>42040</v>
      </c>
      <c r="B55" s="57" t="s">
        <v>209</v>
      </c>
      <c r="C55" s="58" t="str">
        <f t="shared" si="1"/>
        <v>Transport</v>
      </c>
      <c r="D55" s="58" t="s">
        <v>11</v>
      </c>
      <c r="E55" s="60">
        <v>400</v>
      </c>
      <c r="F55" s="80" t="s">
        <v>86</v>
      </c>
      <c r="G55" s="62" t="s">
        <v>13</v>
      </c>
      <c r="H55" s="63" t="s">
        <v>49</v>
      </c>
      <c r="I55" s="64" t="s">
        <v>95</v>
      </c>
    </row>
    <row r="56" spans="1:9" ht="16.5" customHeight="1" x14ac:dyDescent="0.25">
      <c r="A56" s="56">
        <v>42040</v>
      </c>
      <c r="B56" s="57" t="s">
        <v>210</v>
      </c>
      <c r="C56" s="58" t="s">
        <v>204</v>
      </c>
      <c r="D56" s="58" t="s">
        <v>11</v>
      </c>
      <c r="E56" s="60">
        <v>1000</v>
      </c>
      <c r="F56" s="80" t="s">
        <v>86</v>
      </c>
      <c r="G56" s="62" t="s">
        <v>13</v>
      </c>
      <c r="H56" s="63" t="s">
        <v>49</v>
      </c>
      <c r="I56" s="64" t="s">
        <v>95</v>
      </c>
    </row>
    <row r="57" spans="1:9" ht="16.5" customHeight="1" x14ac:dyDescent="0.25">
      <c r="A57" s="56">
        <v>42040</v>
      </c>
      <c r="B57" s="57" t="s">
        <v>211</v>
      </c>
      <c r="C57" s="58" t="s">
        <v>205</v>
      </c>
      <c r="D57" s="58" t="s">
        <v>11</v>
      </c>
      <c r="E57" s="60">
        <v>1000</v>
      </c>
      <c r="F57" s="80" t="s">
        <v>86</v>
      </c>
      <c r="G57" s="62" t="s">
        <v>13</v>
      </c>
      <c r="H57" s="63" t="s">
        <v>49</v>
      </c>
      <c r="I57" s="64" t="s">
        <v>95</v>
      </c>
    </row>
    <row r="58" spans="1:9" ht="16.5" customHeight="1" x14ac:dyDescent="0.25">
      <c r="A58" s="56">
        <v>42040</v>
      </c>
      <c r="B58" s="57" t="s">
        <v>212</v>
      </c>
      <c r="C58" s="58" t="str">
        <f>IF(B58="Crédit téléphone", "Telephone",IF(B58="Visa Fees", "Travel Expenses",IF(B58="Local Transport","Transport",IF(B58="Drinks With Informants","Trust Building",IF(B58="Feeding","Travel Subsistence",IF(B58="Operation Bonus","Bonus",IF(B58="Lodging","Travel Subsistence",IF(B58&lt;&gt;"","Transport",""))))))))</f>
        <v>Transport</v>
      </c>
      <c r="D58" s="58" t="s">
        <v>11</v>
      </c>
      <c r="E58" s="60">
        <v>1500</v>
      </c>
      <c r="F58" s="80" t="s">
        <v>86</v>
      </c>
      <c r="G58" s="62" t="s">
        <v>13</v>
      </c>
      <c r="H58" s="63" t="s">
        <v>49</v>
      </c>
      <c r="I58" s="64" t="s">
        <v>95</v>
      </c>
    </row>
    <row r="59" spans="1:9" ht="16.5" customHeight="1" x14ac:dyDescent="0.25">
      <c r="A59" s="56">
        <v>42040</v>
      </c>
      <c r="B59" s="57" t="s">
        <v>213</v>
      </c>
      <c r="C59" s="58" t="str">
        <f>IF(B59="Crédit téléphone", "Telephone",IF(B59="Visa Fees", "Travel Expenses",IF(B59="Local Transport","Transport",IF(B59="Drinks With Informants","Trust Building",IF(B59="Feeding","Travel Subsistence",IF(B59="Operation Bonus","Bonus",IF(B59="Lodging","Travel Subsistence",IF(B59&lt;&gt;"","Transport",""))))))))</f>
        <v>Transport</v>
      </c>
      <c r="D59" s="58" t="s">
        <v>11</v>
      </c>
      <c r="E59" s="60">
        <v>1200</v>
      </c>
      <c r="F59" s="80" t="s">
        <v>86</v>
      </c>
      <c r="G59" s="62" t="s">
        <v>13</v>
      </c>
      <c r="H59" s="63" t="s">
        <v>49</v>
      </c>
      <c r="I59" s="64" t="s">
        <v>95</v>
      </c>
    </row>
    <row r="60" spans="1:9" ht="16.5" customHeight="1" x14ac:dyDescent="0.25">
      <c r="A60" s="56">
        <v>42040</v>
      </c>
      <c r="B60" s="57" t="s">
        <v>214</v>
      </c>
      <c r="C60" s="58" t="s">
        <v>204</v>
      </c>
      <c r="D60" s="58" t="s">
        <v>11</v>
      </c>
      <c r="E60" s="60">
        <v>2000</v>
      </c>
      <c r="F60" s="80" t="s">
        <v>86</v>
      </c>
      <c r="G60" s="62" t="s">
        <v>13</v>
      </c>
      <c r="H60" s="63" t="s">
        <v>49</v>
      </c>
      <c r="I60" s="64" t="s">
        <v>95</v>
      </c>
    </row>
    <row r="61" spans="1:9" ht="16.5" customHeight="1" x14ac:dyDescent="0.25">
      <c r="A61" s="56">
        <v>42040</v>
      </c>
      <c r="B61" s="58" t="s">
        <v>250</v>
      </c>
      <c r="C61" s="63" t="s">
        <v>94</v>
      </c>
      <c r="D61" s="63" t="s">
        <v>8</v>
      </c>
      <c r="E61" s="75">
        <v>200</v>
      </c>
      <c r="F61" s="78" t="s">
        <v>12</v>
      </c>
      <c r="G61" s="63" t="s">
        <v>13</v>
      </c>
      <c r="H61" s="63" t="s">
        <v>45</v>
      </c>
      <c r="I61" s="64" t="s">
        <v>95</v>
      </c>
    </row>
    <row r="62" spans="1:9" ht="16.5" customHeight="1" x14ac:dyDescent="0.25">
      <c r="A62" s="56">
        <v>42040</v>
      </c>
      <c r="B62" s="58" t="s">
        <v>251</v>
      </c>
      <c r="C62" s="63" t="s">
        <v>94</v>
      </c>
      <c r="D62" s="63" t="s">
        <v>8</v>
      </c>
      <c r="E62" s="75">
        <v>1500</v>
      </c>
      <c r="F62" s="78" t="s">
        <v>12</v>
      </c>
      <c r="G62" s="63" t="s">
        <v>13</v>
      </c>
      <c r="H62" s="63" t="s">
        <v>45</v>
      </c>
      <c r="I62" s="64" t="s">
        <v>95</v>
      </c>
    </row>
    <row r="63" spans="1:9" ht="16.5" customHeight="1" x14ac:dyDescent="0.25">
      <c r="A63" s="56">
        <v>42040</v>
      </c>
      <c r="B63" s="58" t="s">
        <v>247</v>
      </c>
      <c r="C63" s="63" t="s">
        <v>94</v>
      </c>
      <c r="D63" s="63" t="s">
        <v>8</v>
      </c>
      <c r="E63" s="75">
        <v>2400</v>
      </c>
      <c r="F63" s="78" t="s">
        <v>12</v>
      </c>
      <c r="G63" s="63" t="s">
        <v>13</v>
      </c>
      <c r="H63" s="63" t="s">
        <v>45</v>
      </c>
      <c r="I63" s="64" t="s">
        <v>95</v>
      </c>
    </row>
    <row r="64" spans="1:9" ht="16.5" customHeight="1" x14ac:dyDescent="0.25">
      <c r="A64" s="56">
        <v>42040</v>
      </c>
      <c r="B64" s="58" t="s">
        <v>252</v>
      </c>
      <c r="C64" s="63" t="s">
        <v>94</v>
      </c>
      <c r="D64" s="63" t="s">
        <v>8</v>
      </c>
      <c r="E64" s="75">
        <v>1500</v>
      </c>
      <c r="F64" s="78" t="s">
        <v>12</v>
      </c>
      <c r="G64" s="63" t="s">
        <v>13</v>
      </c>
      <c r="H64" s="63" t="s">
        <v>45</v>
      </c>
      <c r="I64" s="64" t="s">
        <v>95</v>
      </c>
    </row>
    <row r="65" spans="1:9" ht="16.5" customHeight="1" x14ac:dyDescent="0.25">
      <c r="A65" s="56">
        <v>42040</v>
      </c>
      <c r="B65" s="58" t="s">
        <v>248</v>
      </c>
      <c r="C65" s="63" t="s">
        <v>249</v>
      </c>
      <c r="D65" s="63" t="s">
        <v>8</v>
      </c>
      <c r="E65" s="75">
        <v>3000</v>
      </c>
      <c r="F65" s="78" t="s">
        <v>12</v>
      </c>
      <c r="G65" s="63" t="s">
        <v>13</v>
      </c>
      <c r="H65" s="63" t="s">
        <v>45</v>
      </c>
      <c r="I65" s="64" t="s">
        <v>95</v>
      </c>
    </row>
    <row r="66" spans="1:9" ht="16.5" customHeight="1" x14ac:dyDescent="0.25">
      <c r="A66" s="56">
        <v>42040</v>
      </c>
      <c r="B66" s="58" t="s">
        <v>241</v>
      </c>
      <c r="C66" s="63" t="s">
        <v>215</v>
      </c>
      <c r="D66" s="63" t="s">
        <v>8</v>
      </c>
      <c r="E66" s="75">
        <v>3100</v>
      </c>
      <c r="F66" s="78" t="s">
        <v>12</v>
      </c>
      <c r="G66" s="63" t="s">
        <v>13</v>
      </c>
      <c r="H66" s="63" t="s">
        <v>45</v>
      </c>
      <c r="I66" s="64" t="s">
        <v>95</v>
      </c>
    </row>
    <row r="67" spans="1:9" ht="16.5" customHeight="1" x14ac:dyDescent="0.25">
      <c r="A67" s="56">
        <v>42040</v>
      </c>
      <c r="B67" s="58" t="s">
        <v>273</v>
      </c>
      <c r="C67" s="63" t="s">
        <v>249</v>
      </c>
      <c r="D67" s="63" t="s">
        <v>8</v>
      </c>
      <c r="E67" s="75">
        <v>5000</v>
      </c>
      <c r="F67" s="78" t="s">
        <v>12</v>
      </c>
      <c r="G67" s="63" t="s">
        <v>13</v>
      </c>
      <c r="H67" s="63" t="s">
        <v>45</v>
      </c>
      <c r="I67" s="64" t="s">
        <v>95</v>
      </c>
    </row>
    <row r="68" spans="1:9" ht="16.5" customHeight="1" x14ac:dyDescent="0.25">
      <c r="A68" s="56">
        <v>42041</v>
      </c>
      <c r="B68" s="57" t="s">
        <v>123</v>
      </c>
      <c r="C68" s="58" t="s">
        <v>94</v>
      </c>
      <c r="D68" s="58" t="s">
        <v>11</v>
      </c>
      <c r="E68" s="60">
        <v>600</v>
      </c>
      <c r="F68" s="61" t="s">
        <v>37</v>
      </c>
      <c r="G68" s="62" t="s">
        <v>13</v>
      </c>
      <c r="H68" s="63" t="s">
        <v>52</v>
      </c>
      <c r="I68" s="64" t="s">
        <v>95</v>
      </c>
    </row>
    <row r="69" spans="1:9" ht="16.5" customHeight="1" x14ac:dyDescent="0.25">
      <c r="A69" s="56">
        <v>42041</v>
      </c>
      <c r="B69" s="57" t="s">
        <v>134</v>
      </c>
      <c r="C69" s="58" t="s">
        <v>94</v>
      </c>
      <c r="D69" s="58" t="s">
        <v>11</v>
      </c>
      <c r="E69" s="60">
        <v>600</v>
      </c>
      <c r="F69" s="61" t="s">
        <v>37</v>
      </c>
      <c r="G69" s="62" t="s">
        <v>13</v>
      </c>
      <c r="H69" s="63" t="s">
        <v>52</v>
      </c>
      <c r="I69" s="64" t="s">
        <v>95</v>
      </c>
    </row>
    <row r="70" spans="1:9" ht="16.5" customHeight="1" x14ac:dyDescent="0.25">
      <c r="A70" s="56">
        <v>42041</v>
      </c>
      <c r="B70" s="57" t="s">
        <v>145</v>
      </c>
      <c r="C70" s="58" t="s">
        <v>94</v>
      </c>
      <c r="D70" s="58" t="s">
        <v>8</v>
      </c>
      <c r="E70" s="60">
        <v>200</v>
      </c>
      <c r="F70" s="61" t="s">
        <v>38</v>
      </c>
      <c r="G70" s="62" t="s">
        <v>13</v>
      </c>
      <c r="H70" s="63" t="s">
        <v>53</v>
      </c>
      <c r="I70" s="64" t="s">
        <v>95</v>
      </c>
    </row>
    <row r="71" spans="1:9" ht="16.5" customHeight="1" x14ac:dyDescent="0.25">
      <c r="A71" s="56">
        <v>42041</v>
      </c>
      <c r="B71" s="57" t="s">
        <v>174</v>
      </c>
      <c r="C71" s="58" t="s">
        <v>94</v>
      </c>
      <c r="D71" s="58" t="s">
        <v>8</v>
      </c>
      <c r="E71" s="60">
        <v>1800</v>
      </c>
      <c r="F71" s="61" t="s">
        <v>38</v>
      </c>
      <c r="G71" s="62" t="s">
        <v>13</v>
      </c>
      <c r="H71" s="63" t="s">
        <v>53</v>
      </c>
      <c r="I71" s="64" t="s">
        <v>95</v>
      </c>
    </row>
    <row r="72" spans="1:9" ht="16.5" customHeight="1" x14ac:dyDescent="0.25">
      <c r="A72" s="56">
        <v>42041</v>
      </c>
      <c r="B72" s="57" t="s">
        <v>175</v>
      </c>
      <c r="C72" s="58" t="s">
        <v>94</v>
      </c>
      <c r="D72" s="58" t="s">
        <v>8</v>
      </c>
      <c r="E72" s="60">
        <v>1800</v>
      </c>
      <c r="F72" s="61" t="s">
        <v>38</v>
      </c>
      <c r="G72" s="62" t="s">
        <v>13</v>
      </c>
      <c r="H72" s="63" t="s">
        <v>53</v>
      </c>
      <c r="I72" s="64" t="s">
        <v>95</v>
      </c>
    </row>
    <row r="73" spans="1:9" ht="16.5" customHeight="1" x14ac:dyDescent="0.25">
      <c r="A73" s="56">
        <v>42041</v>
      </c>
      <c r="B73" s="57" t="s">
        <v>176</v>
      </c>
      <c r="C73" s="58" t="s">
        <v>94</v>
      </c>
      <c r="D73" s="58" t="s">
        <v>8</v>
      </c>
      <c r="E73" s="60">
        <v>800</v>
      </c>
      <c r="F73" s="61" t="s">
        <v>38</v>
      </c>
      <c r="G73" s="62" t="s">
        <v>13</v>
      </c>
      <c r="H73" s="63" t="s">
        <v>53</v>
      </c>
      <c r="I73" s="64" t="s">
        <v>95</v>
      </c>
    </row>
    <row r="74" spans="1:9" ht="16.5" customHeight="1" x14ac:dyDescent="0.25">
      <c r="A74" s="56">
        <v>42041</v>
      </c>
      <c r="B74" s="57" t="s">
        <v>177</v>
      </c>
      <c r="C74" s="58" t="s">
        <v>215</v>
      </c>
      <c r="D74" s="58" t="s">
        <v>8</v>
      </c>
      <c r="E74" s="60">
        <v>1500</v>
      </c>
      <c r="F74" s="61" t="s">
        <v>38</v>
      </c>
      <c r="G74" s="62" t="s">
        <v>13</v>
      </c>
      <c r="H74" s="63" t="s">
        <v>53</v>
      </c>
      <c r="I74" s="64" t="s">
        <v>95</v>
      </c>
    </row>
    <row r="75" spans="1:9" ht="16.5" customHeight="1" x14ac:dyDescent="0.25">
      <c r="A75" s="56">
        <v>42041</v>
      </c>
      <c r="B75" s="57" t="s">
        <v>142</v>
      </c>
      <c r="C75" s="58" t="s">
        <v>94</v>
      </c>
      <c r="D75" s="58" t="s">
        <v>8</v>
      </c>
      <c r="E75" s="60">
        <v>600</v>
      </c>
      <c r="F75" s="61" t="s">
        <v>38</v>
      </c>
      <c r="G75" s="62" t="s">
        <v>13</v>
      </c>
      <c r="H75" s="63" t="s">
        <v>54</v>
      </c>
      <c r="I75" s="64" t="s">
        <v>95</v>
      </c>
    </row>
    <row r="76" spans="1:9" ht="16.5" customHeight="1" x14ac:dyDescent="0.25">
      <c r="A76" s="56">
        <v>42041</v>
      </c>
      <c r="B76" s="57" t="s">
        <v>123</v>
      </c>
      <c r="C76" s="58" t="s">
        <v>94</v>
      </c>
      <c r="D76" s="58" t="s">
        <v>11</v>
      </c>
      <c r="E76" s="60">
        <v>600</v>
      </c>
      <c r="F76" s="80" t="s">
        <v>86</v>
      </c>
      <c r="G76" s="62" t="s">
        <v>13</v>
      </c>
      <c r="H76" s="63" t="s">
        <v>51</v>
      </c>
      <c r="I76" s="64" t="s">
        <v>95</v>
      </c>
    </row>
    <row r="77" spans="1:9" ht="16.5" customHeight="1" x14ac:dyDescent="0.25">
      <c r="A77" s="56">
        <v>42041</v>
      </c>
      <c r="B77" s="57" t="s">
        <v>134</v>
      </c>
      <c r="C77" s="58" t="s">
        <v>94</v>
      </c>
      <c r="D77" s="58" t="s">
        <v>11</v>
      </c>
      <c r="E77" s="60">
        <v>600</v>
      </c>
      <c r="F77" s="80" t="s">
        <v>86</v>
      </c>
      <c r="G77" s="62" t="s">
        <v>13</v>
      </c>
      <c r="H77" s="63" t="s">
        <v>51</v>
      </c>
      <c r="I77" s="64" t="s">
        <v>95</v>
      </c>
    </row>
    <row r="78" spans="1:9" ht="16.5" customHeight="1" x14ac:dyDescent="0.25">
      <c r="A78" s="56">
        <v>42041</v>
      </c>
      <c r="B78" s="58" t="s">
        <v>247</v>
      </c>
      <c r="C78" s="63" t="s">
        <v>94</v>
      </c>
      <c r="D78" s="63" t="s">
        <v>8</v>
      </c>
      <c r="E78" s="75">
        <v>2000</v>
      </c>
      <c r="F78" s="78" t="s">
        <v>12</v>
      </c>
      <c r="G78" s="63" t="s">
        <v>13</v>
      </c>
      <c r="H78" s="63" t="s">
        <v>45</v>
      </c>
      <c r="I78" s="64" t="s">
        <v>95</v>
      </c>
    </row>
    <row r="79" spans="1:9" ht="16.5" customHeight="1" x14ac:dyDescent="0.25">
      <c r="A79" s="56">
        <v>42041</v>
      </c>
      <c r="B79" s="58" t="s">
        <v>248</v>
      </c>
      <c r="C79" s="63" t="s">
        <v>249</v>
      </c>
      <c r="D79" s="63" t="s">
        <v>8</v>
      </c>
      <c r="E79" s="75">
        <v>3000</v>
      </c>
      <c r="F79" s="78" t="s">
        <v>12</v>
      </c>
      <c r="G79" s="63" t="s">
        <v>13</v>
      </c>
      <c r="H79" s="63" t="s">
        <v>45</v>
      </c>
      <c r="I79" s="64" t="s">
        <v>95</v>
      </c>
    </row>
    <row r="80" spans="1:9" ht="16.5" customHeight="1" x14ac:dyDescent="0.25">
      <c r="A80" s="56">
        <v>42041</v>
      </c>
      <c r="B80" s="58" t="s">
        <v>273</v>
      </c>
      <c r="C80" s="63" t="s">
        <v>249</v>
      </c>
      <c r="D80" s="63" t="s">
        <v>8</v>
      </c>
      <c r="E80" s="75">
        <v>5000</v>
      </c>
      <c r="F80" s="78" t="s">
        <v>12</v>
      </c>
      <c r="G80" s="63" t="s">
        <v>13</v>
      </c>
      <c r="H80" s="63" t="s">
        <v>45</v>
      </c>
      <c r="I80" s="64" t="s">
        <v>95</v>
      </c>
    </row>
    <row r="81" spans="1:9" ht="16.5" customHeight="1" x14ac:dyDescent="0.25">
      <c r="A81" s="56">
        <v>42041</v>
      </c>
      <c r="B81" s="58" t="s">
        <v>241</v>
      </c>
      <c r="C81" s="63" t="s">
        <v>215</v>
      </c>
      <c r="D81" s="63" t="s">
        <v>8</v>
      </c>
      <c r="E81" s="75">
        <v>3300</v>
      </c>
      <c r="F81" s="78" t="s">
        <v>12</v>
      </c>
      <c r="G81" s="63" t="s">
        <v>13</v>
      </c>
      <c r="H81" s="63" t="s">
        <v>45</v>
      </c>
      <c r="I81" s="64" t="s">
        <v>95</v>
      </c>
    </row>
    <row r="82" spans="1:9" ht="16.5" customHeight="1" x14ac:dyDescent="0.25">
      <c r="A82" s="56">
        <v>42042</v>
      </c>
      <c r="B82" s="57" t="s">
        <v>99</v>
      </c>
      <c r="C82" s="58" t="s">
        <v>94</v>
      </c>
      <c r="D82" s="59" t="s">
        <v>9</v>
      </c>
      <c r="E82" s="60">
        <v>400</v>
      </c>
      <c r="F82" s="61" t="s">
        <v>35</v>
      </c>
      <c r="G82" s="62" t="s">
        <v>13</v>
      </c>
      <c r="H82" s="63" t="s">
        <v>55</v>
      </c>
      <c r="I82" s="64" t="s">
        <v>95</v>
      </c>
    </row>
    <row r="83" spans="1:9" ht="16.5" customHeight="1" x14ac:dyDescent="0.25">
      <c r="A83" s="56">
        <v>42042</v>
      </c>
      <c r="B83" s="57" t="s">
        <v>100</v>
      </c>
      <c r="C83" s="58" t="s">
        <v>94</v>
      </c>
      <c r="D83" s="59" t="s">
        <v>9</v>
      </c>
      <c r="E83" s="60">
        <v>400</v>
      </c>
      <c r="F83" s="61" t="s">
        <v>35</v>
      </c>
      <c r="G83" s="62" t="s">
        <v>13</v>
      </c>
      <c r="H83" s="63" t="s">
        <v>55</v>
      </c>
      <c r="I83" s="64" t="s">
        <v>95</v>
      </c>
    </row>
    <row r="84" spans="1:9" ht="16.5" customHeight="1" x14ac:dyDescent="0.25">
      <c r="A84" s="56">
        <v>42042</v>
      </c>
      <c r="B84" s="57" t="s">
        <v>142</v>
      </c>
      <c r="C84" s="58" t="s">
        <v>94</v>
      </c>
      <c r="D84" s="58" t="s">
        <v>8</v>
      </c>
      <c r="E84" s="60">
        <v>600</v>
      </c>
      <c r="F84" s="61" t="s">
        <v>38</v>
      </c>
      <c r="G84" s="62" t="s">
        <v>13</v>
      </c>
      <c r="H84" s="63" t="s">
        <v>54</v>
      </c>
      <c r="I84" s="64" t="s">
        <v>95</v>
      </c>
    </row>
    <row r="85" spans="1:9" ht="16.5" customHeight="1" x14ac:dyDescent="0.25">
      <c r="A85" s="56">
        <v>42042</v>
      </c>
      <c r="B85" s="57" t="s">
        <v>143</v>
      </c>
      <c r="C85" s="58" t="s">
        <v>94</v>
      </c>
      <c r="D85" s="58" t="s">
        <v>8</v>
      </c>
      <c r="E85" s="60">
        <v>600</v>
      </c>
      <c r="F85" s="61" t="s">
        <v>38</v>
      </c>
      <c r="G85" s="62" t="s">
        <v>13</v>
      </c>
      <c r="H85" s="63" t="s">
        <v>54</v>
      </c>
      <c r="I85" s="64" t="s">
        <v>95</v>
      </c>
    </row>
    <row r="86" spans="1:9" ht="16.5" customHeight="1" x14ac:dyDescent="0.25">
      <c r="A86" s="56">
        <v>42042</v>
      </c>
      <c r="B86" s="58" t="s">
        <v>247</v>
      </c>
      <c r="C86" s="63" t="s">
        <v>94</v>
      </c>
      <c r="D86" s="63" t="s">
        <v>8</v>
      </c>
      <c r="E86" s="75">
        <v>1900</v>
      </c>
      <c r="F86" s="78" t="s">
        <v>12</v>
      </c>
      <c r="G86" s="63" t="s">
        <v>13</v>
      </c>
      <c r="H86" s="63" t="s">
        <v>45</v>
      </c>
      <c r="I86" s="64" t="s">
        <v>95</v>
      </c>
    </row>
    <row r="87" spans="1:9" ht="16.5" customHeight="1" x14ac:dyDescent="0.25">
      <c r="A87" s="56">
        <v>42042</v>
      </c>
      <c r="B87" s="58" t="s">
        <v>241</v>
      </c>
      <c r="C87" s="63" t="s">
        <v>215</v>
      </c>
      <c r="D87" s="63" t="s">
        <v>8</v>
      </c>
      <c r="E87" s="75">
        <v>4100</v>
      </c>
      <c r="F87" s="78" t="s">
        <v>12</v>
      </c>
      <c r="G87" s="63" t="s">
        <v>13</v>
      </c>
      <c r="H87" s="63" t="s">
        <v>45</v>
      </c>
      <c r="I87" s="64" t="s">
        <v>95</v>
      </c>
    </row>
    <row r="88" spans="1:9" ht="16.5" customHeight="1" x14ac:dyDescent="0.25">
      <c r="A88" s="56">
        <v>42042</v>
      </c>
      <c r="B88" s="58" t="s">
        <v>273</v>
      </c>
      <c r="C88" s="63" t="s">
        <v>249</v>
      </c>
      <c r="D88" s="63" t="s">
        <v>8</v>
      </c>
      <c r="E88" s="75">
        <v>5000</v>
      </c>
      <c r="F88" s="78" t="s">
        <v>12</v>
      </c>
      <c r="G88" s="63" t="s">
        <v>13</v>
      </c>
      <c r="H88" s="63" t="s">
        <v>45</v>
      </c>
      <c r="I88" s="64" t="s">
        <v>95</v>
      </c>
    </row>
    <row r="89" spans="1:9" ht="16.5" customHeight="1" x14ac:dyDescent="0.25">
      <c r="A89" s="56">
        <v>42042</v>
      </c>
      <c r="B89" s="58" t="s">
        <v>248</v>
      </c>
      <c r="C89" s="63" t="s">
        <v>249</v>
      </c>
      <c r="D89" s="63" t="s">
        <v>8</v>
      </c>
      <c r="E89" s="75">
        <v>3000</v>
      </c>
      <c r="F89" s="78" t="s">
        <v>12</v>
      </c>
      <c r="G89" s="63" t="s">
        <v>13</v>
      </c>
      <c r="H89" s="63" t="s">
        <v>45</v>
      </c>
      <c r="I89" s="64" t="s">
        <v>95</v>
      </c>
    </row>
    <row r="90" spans="1:9" ht="16.5" customHeight="1" x14ac:dyDescent="0.25">
      <c r="A90" s="56">
        <v>42043</v>
      </c>
      <c r="B90" s="57" t="s">
        <v>142</v>
      </c>
      <c r="C90" s="58" t="s">
        <v>94</v>
      </c>
      <c r="D90" s="58" t="s">
        <v>8</v>
      </c>
      <c r="E90" s="60">
        <v>600</v>
      </c>
      <c r="F90" s="61" t="s">
        <v>38</v>
      </c>
      <c r="G90" s="62" t="s">
        <v>13</v>
      </c>
      <c r="H90" s="63" t="s">
        <v>60</v>
      </c>
      <c r="I90" s="64" t="s">
        <v>95</v>
      </c>
    </row>
    <row r="91" spans="1:9" ht="16.5" customHeight="1" x14ac:dyDescent="0.25">
      <c r="A91" s="56">
        <v>42043</v>
      </c>
      <c r="B91" s="57" t="s">
        <v>143</v>
      </c>
      <c r="C91" s="58" t="s">
        <v>94</v>
      </c>
      <c r="D91" s="58" t="s">
        <v>8</v>
      </c>
      <c r="E91" s="60">
        <v>600</v>
      </c>
      <c r="F91" s="61" t="s">
        <v>38</v>
      </c>
      <c r="G91" s="62" t="s">
        <v>13</v>
      </c>
      <c r="H91" s="63" t="s">
        <v>60</v>
      </c>
      <c r="I91" s="64" t="s">
        <v>95</v>
      </c>
    </row>
    <row r="92" spans="1:9" ht="16.5" customHeight="1" x14ac:dyDescent="0.25">
      <c r="A92" s="56">
        <v>42043</v>
      </c>
      <c r="B92" s="58" t="s">
        <v>250</v>
      </c>
      <c r="C92" s="63" t="s">
        <v>94</v>
      </c>
      <c r="D92" s="63" t="s">
        <v>8</v>
      </c>
      <c r="E92" s="75">
        <v>300</v>
      </c>
      <c r="F92" s="78" t="s">
        <v>12</v>
      </c>
      <c r="G92" s="63" t="s">
        <v>13</v>
      </c>
      <c r="H92" s="63" t="s">
        <v>45</v>
      </c>
      <c r="I92" s="64" t="s">
        <v>95</v>
      </c>
    </row>
    <row r="93" spans="1:9" ht="16.5" customHeight="1" x14ac:dyDescent="0.25">
      <c r="A93" s="56">
        <v>42043</v>
      </c>
      <c r="B93" s="58" t="s">
        <v>253</v>
      </c>
      <c r="C93" s="63" t="s">
        <v>94</v>
      </c>
      <c r="D93" s="63" t="s">
        <v>8</v>
      </c>
      <c r="E93" s="75">
        <v>6200</v>
      </c>
      <c r="F93" s="78" t="s">
        <v>12</v>
      </c>
      <c r="G93" s="63" t="s">
        <v>13</v>
      </c>
      <c r="H93" s="63" t="s">
        <v>45</v>
      </c>
      <c r="I93" s="64" t="s">
        <v>95</v>
      </c>
    </row>
    <row r="94" spans="1:9" ht="16.5" customHeight="1" x14ac:dyDescent="0.25">
      <c r="A94" s="56">
        <v>42043</v>
      </c>
      <c r="B94" s="58" t="s">
        <v>248</v>
      </c>
      <c r="C94" s="63" t="s">
        <v>249</v>
      </c>
      <c r="D94" s="63" t="s">
        <v>8</v>
      </c>
      <c r="E94" s="75">
        <v>3000</v>
      </c>
      <c r="F94" s="78" t="s">
        <v>12</v>
      </c>
      <c r="G94" s="63" t="s">
        <v>13</v>
      </c>
      <c r="H94" s="63" t="s">
        <v>45</v>
      </c>
      <c r="I94" s="64" t="s">
        <v>95</v>
      </c>
    </row>
    <row r="95" spans="1:9" ht="16.5" customHeight="1" x14ac:dyDescent="0.25">
      <c r="A95" s="56">
        <v>42043</v>
      </c>
      <c r="B95" s="58" t="s">
        <v>254</v>
      </c>
      <c r="C95" s="63" t="s">
        <v>94</v>
      </c>
      <c r="D95" s="63" t="s">
        <v>8</v>
      </c>
      <c r="E95" s="75">
        <v>600</v>
      </c>
      <c r="F95" s="78" t="s">
        <v>12</v>
      </c>
      <c r="G95" s="63" t="s">
        <v>13</v>
      </c>
      <c r="H95" s="63" t="s">
        <v>45</v>
      </c>
      <c r="I95" s="64" t="s">
        <v>95</v>
      </c>
    </row>
    <row r="96" spans="1:9" ht="16.5" customHeight="1" x14ac:dyDescent="0.25">
      <c r="A96" s="56">
        <v>42045</v>
      </c>
      <c r="B96" s="57" t="s">
        <v>101</v>
      </c>
      <c r="C96" s="58" t="s">
        <v>104</v>
      </c>
      <c r="D96" s="59" t="s">
        <v>9</v>
      </c>
      <c r="E96" s="60">
        <v>94000</v>
      </c>
      <c r="F96" s="61" t="s">
        <v>35</v>
      </c>
      <c r="G96" s="62" t="s">
        <v>13</v>
      </c>
      <c r="H96" s="63" t="s">
        <v>57</v>
      </c>
      <c r="I96" s="64" t="s">
        <v>95</v>
      </c>
    </row>
    <row r="97" spans="1:9" ht="16.5" customHeight="1" x14ac:dyDescent="0.25">
      <c r="A97" s="56">
        <v>42045</v>
      </c>
      <c r="B97" s="57" t="s">
        <v>102</v>
      </c>
      <c r="C97" s="58" t="s">
        <v>103</v>
      </c>
      <c r="D97" s="59" t="s">
        <v>9</v>
      </c>
      <c r="E97" s="60">
        <v>14600</v>
      </c>
      <c r="F97" s="61" t="s">
        <v>35</v>
      </c>
      <c r="G97" s="62" t="s">
        <v>13</v>
      </c>
      <c r="H97" s="63" t="s">
        <v>57</v>
      </c>
      <c r="I97" s="64" t="s">
        <v>95</v>
      </c>
    </row>
    <row r="98" spans="1:9" ht="16.5" customHeight="1" x14ac:dyDescent="0.25">
      <c r="A98" s="56">
        <v>42045</v>
      </c>
      <c r="B98" s="59" t="s">
        <v>105</v>
      </c>
      <c r="C98" s="58" t="s">
        <v>94</v>
      </c>
      <c r="D98" s="59" t="s">
        <v>9</v>
      </c>
      <c r="E98" s="60">
        <v>1900</v>
      </c>
      <c r="F98" s="61" t="s">
        <v>35</v>
      </c>
      <c r="G98" s="62" t="s">
        <v>13</v>
      </c>
      <c r="H98" s="63" t="s">
        <v>57</v>
      </c>
      <c r="I98" s="64" t="s">
        <v>95</v>
      </c>
    </row>
    <row r="99" spans="1:9" ht="16.5" customHeight="1" x14ac:dyDescent="0.25">
      <c r="A99" s="56">
        <v>42045</v>
      </c>
      <c r="B99" s="57" t="s">
        <v>146</v>
      </c>
      <c r="C99" s="58" t="s">
        <v>94</v>
      </c>
      <c r="D99" s="58" t="s">
        <v>8</v>
      </c>
      <c r="E99" s="60">
        <v>1500</v>
      </c>
      <c r="F99" s="61" t="s">
        <v>38</v>
      </c>
      <c r="G99" s="62" t="s">
        <v>13</v>
      </c>
      <c r="H99" s="63" t="s">
        <v>56</v>
      </c>
      <c r="I99" s="64" t="s">
        <v>95</v>
      </c>
    </row>
    <row r="100" spans="1:9" ht="16.5" customHeight="1" x14ac:dyDescent="0.25">
      <c r="A100" s="56">
        <v>42045</v>
      </c>
      <c r="B100" s="57" t="s">
        <v>178</v>
      </c>
      <c r="C100" s="58" t="s">
        <v>94</v>
      </c>
      <c r="D100" s="58" t="s">
        <v>8</v>
      </c>
      <c r="E100" s="60">
        <v>800</v>
      </c>
      <c r="F100" s="61" t="s">
        <v>38</v>
      </c>
      <c r="G100" s="62" t="s">
        <v>13</v>
      </c>
      <c r="H100" s="63" t="s">
        <v>56</v>
      </c>
      <c r="I100" s="64" t="s">
        <v>95</v>
      </c>
    </row>
    <row r="101" spans="1:9" ht="16.5" customHeight="1" x14ac:dyDescent="0.25">
      <c r="A101" s="56">
        <v>42045</v>
      </c>
      <c r="B101" s="57" t="s">
        <v>179</v>
      </c>
      <c r="C101" s="58" t="s">
        <v>94</v>
      </c>
      <c r="D101" s="58" t="s">
        <v>8</v>
      </c>
      <c r="E101" s="60">
        <v>300</v>
      </c>
      <c r="F101" s="61" t="s">
        <v>38</v>
      </c>
      <c r="G101" s="62" t="s">
        <v>13</v>
      </c>
      <c r="H101" s="63" t="s">
        <v>56</v>
      </c>
      <c r="I101" s="64" t="s">
        <v>95</v>
      </c>
    </row>
    <row r="102" spans="1:9" ht="16.5" customHeight="1" x14ac:dyDescent="0.25">
      <c r="A102" s="56">
        <v>42045</v>
      </c>
      <c r="B102" s="57" t="s">
        <v>180</v>
      </c>
      <c r="C102" s="58" t="s">
        <v>94</v>
      </c>
      <c r="D102" s="58" t="s">
        <v>8</v>
      </c>
      <c r="E102" s="60">
        <v>200</v>
      </c>
      <c r="F102" s="61" t="s">
        <v>38</v>
      </c>
      <c r="G102" s="62" t="s">
        <v>13</v>
      </c>
      <c r="H102" s="63" t="s">
        <v>56</v>
      </c>
      <c r="I102" s="64" t="s">
        <v>95</v>
      </c>
    </row>
    <row r="103" spans="1:9" ht="16.5" customHeight="1" x14ac:dyDescent="0.25">
      <c r="A103" s="56">
        <v>42045</v>
      </c>
      <c r="B103" s="57" t="s">
        <v>181</v>
      </c>
      <c r="C103" s="58" t="s">
        <v>94</v>
      </c>
      <c r="D103" s="58" t="s">
        <v>8</v>
      </c>
      <c r="E103" s="60">
        <v>200</v>
      </c>
      <c r="F103" s="61" t="s">
        <v>38</v>
      </c>
      <c r="G103" s="62" t="s">
        <v>13</v>
      </c>
      <c r="H103" s="63" t="s">
        <v>56</v>
      </c>
      <c r="I103" s="64" t="s">
        <v>95</v>
      </c>
    </row>
    <row r="104" spans="1:9" ht="16.5" customHeight="1" x14ac:dyDescent="0.25">
      <c r="A104" s="56">
        <v>42045</v>
      </c>
      <c r="B104" s="57" t="s">
        <v>182</v>
      </c>
      <c r="C104" s="58" t="s">
        <v>94</v>
      </c>
      <c r="D104" s="58" t="s">
        <v>8</v>
      </c>
      <c r="E104" s="60">
        <v>300</v>
      </c>
      <c r="F104" s="61" t="s">
        <v>38</v>
      </c>
      <c r="G104" s="62" t="s">
        <v>13</v>
      </c>
      <c r="H104" s="63" t="s">
        <v>56</v>
      </c>
      <c r="I104" s="64" t="s">
        <v>95</v>
      </c>
    </row>
    <row r="105" spans="1:9" ht="16.5" customHeight="1" x14ac:dyDescent="0.25">
      <c r="A105" s="56">
        <v>42045</v>
      </c>
      <c r="B105" s="57" t="s">
        <v>183</v>
      </c>
      <c r="C105" s="58" t="s">
        <v>94</v>
      </c>
      <c r="D105" s="58" t="s">
        <v>8</v>
      </c>
      <c r="E105" s="60">
        <v>200</v>
      </c>
      <c r="F105" s="61" t="s">
        <v>38</v>
      </c>
      <c r="G105" s="62" t="s">
        <v>13</v>
      </c>
      <c r="H105" s="63" t="s">
        <v>56</v>
      </c>
      <c r="I105" s="64" t="s">
        <v>95</v>
      </c>
    </row>
    <row r="106" spans="1:9" ht="16.5" customHeight="1" x14ac:dyDescent="0.25">
      <c r="A106" s="56">
        <v>42045</v>
      </c>
      <c r="B106" s="57" t="s">
        <v>184</v>
      </c>
      <c r="C106" s="58" t="s">
        <v>94</v>
      </c>
      <c r="D106" s="58" t="s">
        <v>8</v>
      </c>
      <c r="E106" s="60">
        <v>300</v>
      </c>
      <c r="F106" s="61" t="s">
        <v>38</v>
      </c>
      <c r="G106" s="62" t="s">
        <v>13</v>
      </c>
      <c r="H106" s="63" t="s">
        <v>56</v>
      </c>
      <c r="I106" s="64" t="s">
        <v>95</v>
      </c>
    </row>
    <row r="107" spans="1:9" ht="16.5" customHeight="1" x14ac:dyDescent="0.25">
      <c r="A107" s="56">
        <v>42045</v>
      </c>
      <c r="B107" s="57" t="s">
        <v>185</v>
      </c>
      <c r="C107" s="58" t="s">
        <v>94</v>
      </c>
      <c r="D107" s="58" t="s">
        <v>8</v>
      </c>
      <c r="E107" s="60">
        <v>800</v>
      </c>
      <c r="F107" s="61" t="s">
        <v>38</v>
      </c>
      <c r="G107" s="62" t="s">
        <v>13</v>
      </c>
      <c r="H107" s="63" t="s">
        <v>56</v>
      </c>
      <c r="I107" s="64" t="s">
        <v>95</v>
      </c>
    </row>
    <row r="108" spans="1:9" ht="16.5" customHeight="1" x14ac:dyDescent="0.25">
      <c r="A108" s="56">
        <v>42045</v>
      </c>
      <c r="B108" s="57" t="s">
        <v>186</v>
      </c>
      <c r="C108" s="58" t="s">
        <v>94</v>
      </c>
      <c r="D108" s="58" t="s">
        <v>8</v>
      </c>
      <c r="E108" s="60">
        <v>1200</v>
      </c>
      <c r="F108" s="61" t="s">
        <v>38</v>
      </c>
      <c r="G108" s="62" t="s">
        <v>13</v>
      </c>
      <c r="H108" s="63" t="s">
        <v>56</v>
      </c>
      <c r="I108" s="64" t="s">
        <v>95</v>
      </c>
    </row>
    <row r="109" spans="1:9" ht="16.5" customHeight="1" x14ac:dyDescent="0.25">
      <c r="A109" s="56">
        <v>42045</v>
      </c>
      <c r="B109" s="57" t="s">
        <v>143</v>
      </c>
      <c r="C109" s="58" t="s">
        <v>94</v>
      </c>
      <c r="D109" s="58" t="s">
        <v>8</v>
      </c>
      <c r="E109" s="60">
        <v>600</v>
      </c>
      <c r="F109" s="61" t="s">
        <v>38</v>
      </c>
      <c r="G109" s="62" t="s">
        <v>13</v>
      </c>
      <c r="H109" s="63" t="s">
        <v>60</v>
      </c>
      <c r="I109" s="64" t="s">
        <v>95</v>
      </c>
    </row>
    <row r="110" spans="1:9" ht="16.5" customHeight="1" x14ac:dyDescent="0.25">
      <c r="A110" s="56">
        <v>42045</v>
      </c>
      <c r="B110" s="58" t="s">
        <v>255</v>
      </c>
      <c r="C110" s="63" t="s">
        <v>94</v>
      </c>
      <c r="D110" s="63" t="s">
        <v>8</v>
      </c>
      <c r="E110" s="75">
        <v>600</v>
      </c>
      <c r="F110" s="78" t="s">
        <v>12</v>
      </c>
      <c r="G110" s="63" t="s">
        <v>13</v>
      </c>
      <c r="H110" s="63" t="s">
        <v>58</v>
      </c>
      <c r="I110" s="64" t="s">
        <v>95</v>
      </c>
    </row>
    <row r="111" spans="1:9" ht="16.5" customHeight="1" x14ac:dyDescent="0.25">
      <c r="A111" s="56">
        <v>42045</v>
      </c>
      <c r="B111" s="58" t="s">
        <v>256</v>
      </c>
      <c r="C111" s="63" t="s">
        <v>103</v>
      </c>
      <c r="D111" s="63" t="s">
        <v>9</v>
      </c>
      <c r="E111" s="75">
        <v>3500</v>
      </c>
      <c r="F111" s="78" t="s">
        <v>12</v>
      </c>
      <c r="G111" s="63" t="s">
        <v>13</v>
      </c>
      <c r="H111" s="63" t="s">
        <v>58</v>
      </c>
      <c r="I111" s="64" t="s">
        <v>95</v>
      </c>
    </row>
    <row r="112" spans="1:9" ht="16.5" customHeight="1" x14ac:dyDescent="0.25">
      <c r="A112" s="56">
        <v>42045</v>
      </c>
      <c r="B112" s="58" t="s">
        <v>257</v>
      </c>
      <c r="C112" s="63" t="s">
        <v>94</v>
      </c>
      <c r="D112" s="63" t="s">
        <v>8</v>
      </c>
      <c r="E112" s="75">
        <v>600</v>
      </c>
      <c r="F112" s="78" t="s">
        <v>12</v>
      </c>
      <c r="G112" s="63" t="s">
        <v>13</v>
      </c>
      <c r="H112" s="63" t="s">
        <v>58</v>
      </c>
      <c r="I112" s="64" t="s">
        <v>95</v>
      </c>
    </row>
    <row r="113" spans="1:9" ht="16.5" customHeight="1" x14ac:dyDescent="0.25">
      <c r="A113" s="56">
        <v>42046</v>
      </c>
      <c r="B113" s="57" t="s">
        <v>142</v>
      </c>
      <c r="C113" s="58" t="s">
        <v>94</v>
      </c>
      <c r="D113" s="58" t="s">
        <v>8</v>
      </c>
      <c r="E113" s="60">
        <v>600</v>
      </c>
      <c r="F113" s="61" t="s">
        <v>38</v>
      </c>
      <c r="G113" s="62" t="s">
        <v>13</v>
      </c>
      <c r="H113" s="63" t="s">
        <v>60</v>
      </c>
      <c r="I113" s="64" t="s">
        <v>95</v>
      </c>
    </row>
    <row r="114" spans="1:9" ht="16.5" customHeight="1" x14ac:dyDescent="0.25">
      <c r="A114" s="56">
        <v>42046</v>
      </c>
      <c r="B114" s="57" t="s">
        <v>147</v>
      </c>
      <c r="C114" s="58" t="s">
        <v>94</v>
      </c>
      <c r="D114" s="58" t="s">
        <v>8</v>
      </c>
      <c r="E114" s="60">
        <v>200</v>
      </c>
      <c r="F114" s="61" t="s">
        <v>38</v>
      </c>
      <c r="G114" s="62" t="s">
        <v>13</v>
      </c>
      <c r="H114" s="63" t="s">
        <v>61</v>
      </c>
      <c r="I114" s="64" t="s">
        <v>95</v>
      </c>
    </row>
    <row r="115" spans="1:9" ht="16.5" customHeight="1" x14ac:dyDescent="0.25">
      <c r="A115" s="56">
        <v>42046</v>
      </c>
      <c r="B115" s="57" t="s">
        <v>187</v>
      </c>
      <c r="C115" s="58" t="s">
        <v>94</v>
      </c>
      <c r="D115" s="58" t="s">
        <v>8</v>
      </c>
      <c r="E115" s="60">
        <v>2000</v>
      </c>
      <c r="F115" s="61" t="s">
        <v>38</v>
      </c>
      <c r="G115" s="62" t="s">
        <v>13</v>
      </c>
      <c r="H115" s="63" t="s">
        <v>61</v>
      </c>
      <c r="I115" s="64" t="s">
        <v>95</v>
      </c>
    </row>
    <row r="116" spans="1:9" ht="16.5" customHeight="1" x14ac:dyDescent="0.25">
      <c r="A116" s="56">
        <v>42046</v>
      </c>
      <c r="B116" s="57" t="s">
        <v>188</v>
      </c>
      <c r="C116" s="58" t="s">
        <v>94</v>
      </c>
      <c r="D116" s="58" t="s">
        <v>8</v>
      </c>
      <c r="E116" s="60">
        <v>700</v>
      </c>
      <c r="F116" s="61" t="s">
        <v>38</v>
      </c>
      <c r="G116" s="62" t="s">
        <v>13</v>
      </c>
      <c r="H116" s="63" t="s">
        <v>61</v>
      </c>
      <c r="I116" s="64" t="s">
        <v>95</v>
      </c>
    </row>
    <row r="117" spans="1:9" ht="16.5" customHeight="1" x14ac:dyDescent="0.25">
      <c r="A117" s="56">
        <v>42046</v>
      </c>
      <c r="B117" s="57" t="s">
        <v>189</v>
      </c>
      <c r="C117" s="58" t="s">
        <v>94</v>
      </c>
      <c r="D117" s="58" t="s">
        <v>8</v>
      </c>
      <c r="E117" s="60">
        <v>700</v>
      </c>
      <c r="F117" s="61" t="s">
        <v>38</v>
      </c>
      <c r="G117" s="62" t="s">
        <v>13</v>
      </c>
      <c r="H117" s="63" t="s">
        <v>61</v>
      </c>
      <c r="I117" s="64" t="s">
        <v>95</v>
      </c>
    </row>
    <row r="118" spans="1:9" ht="16.5" customHeight="1" x14ac:dyDescent="0.25">
      <c r="A118" s="56">
        <v>42046</v>
      </c>
      <c r="B118" s="57" t="s">
        <v>190</v>
      </c>
      <c r="C118" s="58" t="s">
        <v>94</v>
      </c>
      <c r="D118" s="58" t="s">
        <v>8</v>
      </c>
      <c r="E118" s="60">
        <v>2000</v>
      </c>
      <c r="F118" s="61" t="s">
        <v>38</v>
      </c>
      <c r="G118" s="62" t="s">
        <v>13</v>
      </c>
      <c r="H118" s="63" t="s">
        <v>61</v>
      </c>
      <c r="I118" s="64" t="s">
        <v>95</v>
      </c>
    </row>
    <row r="119" spans="1:9" ht="16.5" customHeight="1" x14ac:dyDescent="0.25">
      <c r="A119" s="56">
        <v>42046</v>
      </c>
      <c r="B119" s="57" t="s">
        <v>191</v>
      </c>
      <c r="C119" s="58" t="s">
        <v>94</v>
      </c>
      <c r="D119" s="58" t="s">
        <v>8</v>
      </c>
      <c r="E119" s="60">
        <v>800</v>
      </c>
      <c r="F119" s="61" t="s">
        <v>38</v>
      </c>
      <c r="G119" s="62" t="s">
        <v>13</v>
      </c>
      <c r="H119" s="63" t="s">
        <v>61</v>
      </c>
      <c r="I119" s="64" t="s">
        <v>95</v>
      </c>
    </row>
    <row r="120" spans="1:9" ht="16.5" customHeight="1" x14ac:dyDescent="0.25">
      <c r="A120" s="56">
        <v>42046</v>
      </c>
      <c r="B120" s="57" t="s">
        <v>192</v>
      </c>
      <c r="C120" s="58" t="s">
        <v>215</v>
      </c>
      <c r="D120" s="58" t="s">
        <v>8</v>
      </c>
      <c r="E120" s="60">
        <v>1500</v>
      </c>
      <c r="F120" s="61" t="s">
        <v>38</v>
      </c>
      <c r="G120" s="62" t="s">
        <v>13</v>
      </c>
      <c r="H120" s="63" t="s">
        <v>61</v>
      </c>
      <c r="I120" s="64" t="s">
        <v>95</v>
      </c>
    </row>
    <row r="121" spans="1:9" ht="16.5" customHeight="1" x14ac:dyDescent="0.25">
      <c r="A121" s="56">
        <v>42046</v>
      </c>
      <c r="B121" s="58" t="s">
        <v>244</v>
      </c>
      <c r="C121" s="63" t="s">
        <v>94</v>
      </c>
      <c r="D121" s="63" t="s">
        <v>8</v>
      </c>
      <c r="E121" s="75">
        <v>600</v>
      </c>
      <c r="F121" s="78" t="s">
        <v>12</v>
      </c>
      <c r="G121" s="63" t="s">
        <v>13</v>
      </c>
      <c r="H121" s="63" t="s">
        <v>59</v>
      </c>
      <c r="I121" s="64" t="s">
        <v>95</v>
      </c>
    </row>
    <row r="122" spans="1:9" ht="16.5" customHeight="1" x14ac:dyDescent="0.25">
      <c r="A122" s="56">
        <v>42046</v>
      </c>
      <c r="B122" s="58" t="s">
        <v>258</v>
      </c>
      <c r="C122" s="63" t="s">
        <v>94</v>
      </c>
      <c r="D122" s="63" t="s">
        <v>8</v>
      </c>
      <c r="E122" s="75">
        <v>7500</v>
      </c>
      <c r="F122" s="78" t="s">
        <v>12</v>
      </c>
      <c r="G122" s="63" t="s">
        <v>13</v>
      </c>
      <c r="H122" s="63" t="s">
        <v>59</v>
      </c>
      <c r="I122" s="64" t="s">
        <v>95</v>
      </c>
    </row>
    <row r="123" spans="1:9" ht="16.5" customHeight="1" x14ac:dyDescent="0.25">
      <c r="A123" s="56">
        <v>42046</v>
      </c>
      <c r="B123" s="58" t="s">
        <v>246</v>
      </c>
      <c r="C123" s="63" t="s">
        <v>94</v>
      </c>
      <c r="D123" s="63" t="s">
        <v>8</v>
      </c>
      <c r="E123" s="75">
        <v>100</v>
      </c>
      <c r="F123" s="78" t="s">
        <v>12</v>
      </c>
      <c r="G123" s="63" t="s">
        <v>13</v>
      </c>
      <c r="H123" s="63" t="s">
        <v>59</v>
      </c>
      <c r="I123" s="64" t="s">
        <v>95</v>
      </c>
    </row>
    <row r="124" spans="1:9" ht="16.5" customHeight="1" x14ac:dyDescent="0.25">
      <c r="A124" s="56">
        <v>42046</v>
      </c>
      <c r="B124" s="58" t="s">
        <v>273</v>
      </c>
      <c r="C124" s="63" t="s">
        <v>249</v>
      </c>
      <c r="D124" s="63" t="s">
        <v>8</v>
      </c>
      <c r="E124" s="75">
        <v>5000</v>
      </c>
      <c r="F124" s="78" t="s">
        <v>12</v>
      </c>
      <c r="G124" s="63" t="s">
        <v>13</v>
      </c>
      <c r="H124" s="63" t="s">
        <v>59</v>
      </c>
      <c r="I124" s="64" t="s">
        <v>95</v>
      </c>
    </row>
    <row r="125" spans="1:9" ht="16.5" customHeight="1" x14ac:dyDescent="0.25">
      <c r="A125" s="56">
        <v>42046</v>
      </c>
      <c r="B125" s="58" t="s">
        <v>247</v>
      </c>
      <c r="C125" s="63" t="s">
        <v>94</v>
      </c>
      <c r="D125" s="63" t="s">
        <v>8</v>
      </c>
      <c r="E125" s="75">
        <v>800</v>
      </c>
      <c r="F125" s="78" t="s">
        <v>12</v>
      </c>
      <c r="G125" s="63" t="s">
        <v>13</v>
      </c>
      <c r="H125" s="63" t="s">
        <v>59</v>
      </c>
      <c r="I125" s="64" t="s">
        <v>95</v>
      </c>
    </row>
    <row r="126" spans="1:9" ht="16.5" customHeight="1" x14ac:dyDescent="0.25">
      <c r="A126" s="56">
        <v>42046</v>
      </c>
      <c r="B126" s="58" t="s">
        <v>248</v>
      </c>
      <c r="C126" s="63" t="s">
        <v>249</v>
      </c>
      <c r="D126" s="63" t="s">
        <v>8</v>
      </c>
      <c r="E126" s="75">
        <v>3000</v>
      </c>
      <c r="F126" s="78" t="s">
        <v>12</v>
      </c>
      <c r="G126" s="63" t="s">
        <v>13</v>
      </c>
      <c r="H126" s="63" t="s">
        <v>59</v>
      </c>
      <c r="I126" s="64" t="s">
        <v>95</v>
      </c>
    </row>
    <row r="127" spans="1:9" ht="16.5" customHeight="1" x14ac:dyDescent="0.25">
      <c r="A127" s="56">
        <v>42047</v>
      </c>
      <c r="B127" s="57" t="s">
        <v>106</v>
      </c>
      <c r="C127" s="58" t="s">
        <v>103</v>
      </c>
      <c r="D127" s="59" t="s">
        <v>9</v>
      </c>
      <c r="E127" s="60">
        <v>20000</v>
      </c>
      <c r="F127" s="61" t="s">
        <v>35</v>
      </c>
      <c r="G127" s="62" t="s">
        <v>13</v>
      </c>
      <c r="H127" s="63" t="s">
        <v>63</v>
      </c>
      <c r="I127" s="64" t="s">
        <v>95</v>
      </c>
    </row>
    <row r="128" spans="1:9" ht="16.5" customHeight="1" x14ac:dyDescent="0.25">
      <c r="A128" s="56">
        <v>42047</v>
      </c>
      <c r="B128" s="57" t="s">
        <v>107</v>
      </c>
      <c r="C128" s="58" t="s">
        <v>94</v>
      </c>
      <c r="D128" s="59" t="s">
        <v>9</v>
      </c>
      <c r="E128" s="60">
        <v>600</v>
      </c>
      <c r="F128" s="61" t="s">
        <v>35</v>
      </c>
      <c r="G128" s="62" t="s">
        <v>13</v>
      </c>
      <c r="H128" s="63" t="s">
        <v>63</v>
      </c>
      <c r="I128" s="64" t="s">
        <v>95</v>
      </c>
    </row>
    <row r="129" spans="1:9" ht="16.5" customHeight="1" x14ac:dyDescent="0.25">
      <c r="A129" s="56">
        <v>42047</v>
      </c>
      <c r="B129" s="57" t="s">
        <v>108</v>
      </c>
      <c r="C129" s="58" t="s">
        <v>94</v>
      </c>
      <c r="D129" s="59" t="s">
        <v>9</v>
      </c>
      <c r="E129" s="60">
        <v>600</v>
      </c>
      <c r="F129" s="61" t="s">
        <v>35</v>
      </c>
      <c r="G129" s="62" t="s">
        <v>13</v>
      </c>
      <c r="H129" s="63" t="s">
        <v>63</v>
      </c>
      <c r="I129" s="64" t="s">
        <v>95</v>
      </c>
    </row>
    <row r="130" spans="1:9" ht="16.5" customHeight="1" x14ac:dyDescent="0.25">
      <c r="A130" s="56">
        <v>42047</v>
      </c>
      <c r="B130" s="57" t="s">
        <v>142</v>
      </c>
      <c r="C130" s="58" t="s">
        <v>94</v>
      </c>
      <c r="D130" s="58" t="s">
        <v>8</v>
      </c>
      <c r="E130" s="60">
        <v>600</v>
      </c>
      <c r="F130" s="61" t="s">
        <v>38</v>
      </c>
      <c r="G130" s="62" t="s">
        <v>13</v>
      </c>
      <c r="H130" s="63" t="s">
        <v>60</v>
      </c>
      <c r="I130" s="64" t="s">
        <v>95</v>
      </c>
    </row>
    <row r="131" spans="1:9" ht="16.5" customHeight="1" x14ac:dyDescent="0.25">
      <c r="A131" s="56">
        <v>42047</v>
      </c>
      <c r="B131" s="57" t="s">
        <v>143</v>
      </c>
      <c r="C131" s="58" t="s">
        <v>94</v>
      </c>
      <c r="D131" s="58" t="s">
        <v>8</v>
      </c>
      <c r="E131" s="60">
        <v>600</v>
      </c>
      <c r="F131" s="61" t="s">
        <v>38</v>
      </c>
      <c r="G131" s="62" t="s">
        <v>13</v>
      </c>
      <c r="H131" s="63" t="s">
        <v>60</v>
      </c>
      <c r="I131" s="64" t="s">
        <v>95</v>
      </c>
    </row>
    <row r="132" spans="1:9" ht="16.5" customHeight="1" x14ac:dyDescent="0.25">
      <c r="A132" s="56">
        <v>42047</v>
      </c>
      <c r="B132" s="57" t="s">
        <v>148</v>
      </c>
      <c r="C132" s="58" t="s">
        <v>94</v>
      </c>
      <c r="D132" s="58" t="s">
        <v>8</v>
      </c>
      <c r="E132" s="60">
        <v>800</v>
      </c>
      <c r="F132" s="61" t="s">
        <v>38</v>
      </c>
      <c r="G132" s="62" t="s">
        <v>13</v>
      </c>
      <c r="H132" s="63" t="s">
        <v>62</v>
      </c>
      <c r="I132" s="64" t="s">
        <v>95</v>
      </c>
    </row>
    <row r="133" spans="1:9" ht="16.5" customHeight="1" x14ac:dyDescent="0.25">
      <c r="A133" s="56">
        <v>42047</v>
      </c>
      <c r="B133" s="57" t="s">
        <v>193</v>
      </c>
      <c r="C133" s="58" t="s">
        <v>94</v>
      </c>
      <c r="D133" s="58" t="s">
        <v>8</v>
      </c>
      <c r="E133" s="60">
        <v>800</v>
      </c>
      <c r="F133" s="61" t="s">
        <v>38</v>
      </c>
      <c r="G133" s="62" t="s">
        <v>13</v>
      </c>
      <c r="H133" s="63" t="s">
        <v>62</v>
      </c>
      <c r="I133" s="64" t="s">
        <v>95</v>
      </c>
    </row>
    <row r="134" spans="1:9" ht="16.5" customHeight="1" x14ac:dyDescent="0.25">
      <c r="A134" s="56">
        <v>42047</v>
      </c>
      <c r="B134" s="57" t="s">
        <v>194</v>
      </c>
      <c r="C134" s="58" t="s">
        <v>215</v>
      </c>
      <c r="D134" s="58" t="s">
        <v>8</v>
      </c>
      <c r="E134" s="60">
        <v>1500</v>
      </c>
      <c r="F134" s="61" t="s">
        <v>38</v>
      </c>
      <c r="G134" s="62" t="s">
        <v>13</v>
      </c>
      <c r="H134" s="63" t="s">
        <v>62</v>
      </c>
      <c r="I134" s="64" t="s">
        <v>95</v>
      </c>
    </row>
    <row r="135" spans="1:9" ht="16.5" customHeight="1" x14ac:dyDescent="0.25">
      <c r="A135" s="56">
        <v>42047</v>
      </c>
      <c r="B135" s="58" t="s">
        <v>247</v>
      </c>
      <c r="C135" s="63" t="s">
        <v>94</v>
      </c>
      <c r="D135" s="63" t="s">
        <v>8</v>
      </c>
      <c r="E135" s="75">
        <v>2700</v>
      </c>
      <c r="F135" s="78" t="s">
        <v>12</v>
      </c>
      <c r="G135" s="63" t="s">
        <v>13</v>
      </c>
      <c r="H135" s="63" t="s">
        <v>59</v>
      </c>
      <c r="I135" s="64" t="s">
        <v>95</v>
      </c>
    </row>
    <row r="136" spans="1:9" ht="16.5" customHeight="1" x14ac:dyDescent="0.25">
      <c r="A136" s="56">
        <v>42047</v>
      </c>
      <c r="B136" s="58" t="s">
        <v>241</v>
      </c>
      <c r="C136" s="63" t="s">
        <v>215</v>
      </c>
      <c r="D136" s="63" t="s">
        <v>8</v>
      </c>
      <c r="E136" s="75">
        <v>4800</v>
      </c>
      <c r="F136" s="78" t="s">
        <v>12</v>
      </c>
      <c r="G136" s="63" t="s">
        <v>13</v>
      </c>
      <c r="H136" s="63" t="s">
        <v>59</v>
      </c>
      <c r="I136" s="64" t="s">
        <v>95</v>
      </c>
    </row>
    <row r="137" spans="1:9" ht="16.5" customHeight="1" x14ac:dyDescent="0.25">
      <c r="A137" s="56">
        <v>42047</v>
      </c>
      <c r="B137" s="58" t="s">
        <v>273</v>
      </c>
      <c r="C137" s="63" t="s">
        <v>249</v>
      </c>
      <c r="D137" s="63" t="s">
        <v>8</v>
      </c>
      <c r="E137" s="75">
        <v>5000</v>
      </c>
      <c r="F137" s="78" t="s">
        <v>12</v>
      </c>
      <c r="G137" s="63" t="s">
        <v>13</v>
      </c>
      <c r="H137" s="63" t="s">
        <v>59</v>
      </c>
      <c r="I137" s="64" t="s">
        <v>95</v>
      </c>
    </row>
    <row r="138" spans="1:9" ht="16.5" customHeight="1" x14ac:dyDescent="0.25">
      <c r="A138" s="56">
        <v>42047</v>
      </c>
      <c r="B138" s="58" t="s">
        <v>248</v>
      </c>
      <c r="C138" s="63" t="s">
        <v>249</v>
      </c>
      <c r="D138" s="63" t="s">
        <v>8</v>
      </c>
      <c r="E138" s="75">
        <v>3000</v>
      </c>
      <c r="F138" s="81" t="s">
        <v>12</v>
      </c>
      <c r="G138" s="63" t="s">
        <v>13</v>
      </c>
      <c r="H138" s="63" t="s">
        <v>59</v>
      </c>
      <c r="I138" s="64" t="s">
        <v>95</v>
      </c>
    </row>
    <row r="139" spans="1:9" ht="16.5" customHeight="1" x14ac:dyDescent="0.25">
      <c r="A139" s="56">
        <v>42048</v>
      </c>
      <c r="B139" s="57" t="s">
        <v>109</v>
      </c>
      <c r="C139" s="58" t="s">
        <v>94</v>
      </c>
      <c r="D139" s="59" t="s">
        <v>9</v>
      </c>
      <c r="E139" s="60">
        <v>400</v>
      </c>
      <c r="F139" s="82" t="s">
        <v>35</v>
      </c>
      <c r="G139" s="62" t="s">
        <v>13</v>
      </c>
      <c r="H139" s="63" t="s">
        <v>64</v>
      </c>
      <c r="I139" s="64" t="s">
        <v>95</v>
      </c>
    </row>
    <row r="140" spans="1:9" ht="16.5" customHeight="1" x14ac:dyDescent="0.25">
      <c r="A140" s="56">
        <v>42048</v>
      </c>
      <c r="B140" s="57" t="s">
        <v>110</v>
      </c>
      <c r="C140" s="58" t="s">
        <v>94</v>
      </c>
      <c r="D140" s="59" t="s">
        <v>9</v>
      </c>
      <c r="E140" s="60">
        <v>400</v>
      </c>
      <c r="F140" s="82" t="s">
        <v>35</v>
      </c>
      <c r="G140" s="62" t="s">
        <v>13</v>
      </c>
      <c r="H140" s="63" t="s">
        <v>64</v>
      </c>
      <c r="I140" s="64" t="s">
        <v>95</v>
      </c>
    </row>
    <row r="141" spans="1:9" ht="16.5" customHeight="1" x14ac:dyDescent="0.25">
      <c r="A141" s="56">
        <v>42048</v>
      </c>
      <c r="B141" s="57" t="s">
        <v>112</v>
      </c>
      <c r="C141" s="58" t="s">
        <v>111</v>
      </c>
      <c r="D141" s="59" t="s">
        <v>9</v>
      </c>
      <c r="E141" s="60">
        <v>25000</v>
      </c>
      <c r="F141" s="82" t="s">
        <v>35</v>
      </c>
      <c r="G141" s="62" t="s">
        <v>13</v>
      </c>
      <c r="H141" s="63" t="s">
        <v>64</v>
      </c>
      <c r="I141" s="64" t="s">
        <v>95</v>
      </c>
    </row>
    <row r="142" spans="1:9" ht="16.5" customHeight="1" x14ac:dyDescent="0.25">
      <c r="A142" s="56">
        <v>42048</v>
      </c>
      <c r="B142" s="57" t="s">
        <v>113</v>
      </c>
      <c r="C142" s="58" t="s">
        <v>114</v>
      </c>
      <c r="D142" s="59" t="s">
        <v>9</v>
      </c>
      <c r="E142" s="60">
        <v>2750</v>
      </c>
      <c r="F142" s="82" t="s">
        <v>35</v>
      </c>
      <c r="G142" s="62" t="s">
        <v>13</v>
      </c>
      <c r="H142" s="63" t="s">
        <v>65</v>
      </c>
      <c r="I142" s="64" t="s">
        <v>95</v>
      </c>
    </row>
    <row r="143" spans="1:9" ht="16.5" customHeight="1" x14ac:dyDescent="0.25">
      <c r="A143" s="56">
        <v>42048</v>
      </c>
      <c r="B143" s="57" t="s">
        <v>116</v>
      </c>
      <c r="C143" s="58" t="s">
        <v>94</v>
      </c>
      <c r="D143" s="59" t="s">
        <v>9</v>
      </c>
      <c r="E143" s="60">
        <v>150</v>
      </c>
      <c r="F143" s="82" t="s">
        <v>35</v>
      </c>
      <c r="G143" s="62" t="s">
        <v>13</v>
      </c>
      <c r="H143" s="63" t="s">
        <v>65</v>
      </c>
      <c r="I143" s="64" t="s">
        <v>95</v>
      </c>
    </row>
    <row r="144" spans="1:9" ht="16.5" customHeight="1" x14ac:dyDescent="0.25">
      <c r="A144" s="56">
        <v>42048</v>
      </c>
      <c r="B144" s="57" t="s">
        <v>115</v>
      </c>
      <c r="C144" s="58" t="s">
        <v>94</v>
      </c>
      <c r="D144" s="59" t="s">
        <v>9</v>
      </c>
      <c r="E144" s="60">
        <v>150</v>
      </c>
      <c r="F144" s="82" t="s">
        <v>35</v>
      </c>
      <c r="G144" s="62" t="s">
        <v>13</v>
      </c>
      <c r="H144" s="63" t="s">
        <v>65</v>
      </c>
      <c r="I144" s="64" t="s">
        <v>95</v>
      </c>
    </row>
    <row r="145" spans="1:9" ht="16.5" customHeight="1" x14ac:dyDescent="0.25">
      <c r="A145" s="56">
        <v>42048</v>
      </c>
      <c r="B145" s="57" t="s">
        <v>117</v>
      </c>
      <c r="C145" s="58" t="s">
        <v>118</v>
      </c>
      <c r="D145" s="59" t="s">
        <v>9</v>
      </c>
      <c r="E145" s="60">
        <v>6670</v>
      </c>
      <c r="F145" s="82" t="s">
        <v>35</v>
      </c>
      <c r="G145" s="62" t="s">
        <v>13</v>
      </c>
      <c r="H145" s="63" t="s">
        <v>67</v>
      </c>
      <c r="I145" s="64" t="s">
        <v>95</v>
      </c>
    </row>
    <row r="146" spans="1:9" ht="16.5" customHeight="1" x14ac:dyDescent="0.25">
      <c r="A146" s="56">
        <v>42048</v>
      </c>
      <c r="B146" s="57" t="s">
        <v>149</v>
      </c>
      <c r="C146" s="58" t="s">
        <v>94</v>
      </c>
      <c r="D146" s="58" t="s">
        <v>8</v>
      </c>
      <c r="E146" s="60">
        <v>200</v>
      </c>
      <c r="F146" s="82" t="s">
        <v>38</v>
      </c>
      <c r="G146" s="62" t="s">
        <v>13</v>
      </c>
      <c r="H146" s="63" t="s">
        <v>66</v>
      </c>
      <c r="I146" s="64" t="s">
        <v>95</v>
      </c>
    </row>
    <row r="147" spans="1:9" ht="16.5" customHeight="1" x14ac:dyDescent="0.25">
      <c r="A147" s="56">
        <v>42048</v>
      </c>
      <c r="B147" s="57" t="s">
        <v>195</v>
      </c>
      <c r="C147" s="58" t="s">
        <v>94</v>
      </c>
      <c r="D147" s="58" t="s">
        <v>8</v>
      </c>
      <c r="E147" s="60">
        <v>1800</v>
      </c>
      <c r="F147" s="82" t="s">
        <v>38</v>
      </c>
      <c r="G147" s="62" t="s">
        <v>13</v>
      </c>
      <c r="H147" s="63" t="s">
        <v>66</v>
      </c>
      <c r="I147" s="64" t="s">
        <v>95</v>
      </c>
    </row>
    <row r="148" spans="1:9" ht="16.5" customHeight="1" x14ac:dyDescent="0.25">
      <c r="A148" s="56">
        <v>42048</v>
      </c>
      <c r="B148" s="57" t="s">
        <v>196</v>
      </c>
      <c r="C148" s="58" t="s">
        <v>94</v>
      </c>
      <c r="D148" s="58" t="s">
        <v>8</v>
      </c>
      <c r="E148" s="60">
        <v>1800</v>
      </c>
      <c r="F148" s="82" t="s">
        <v>38</v>
      </c>
      <c r="G148" s="62" t="s">
        <v>13</v>
      </c>
      <c r="H148" s="63" t="s">
        <v>66</v>
      </c>
      <c r="I148" s="64" t="s">
        <v>95</v>
      </c>
    </row>
    <row r="149" spans="1:9" ht="16.5" customHeight="1" x14ac:dyDescent="0.25">
      <c r="A149" s="56">
        <v>42048</v>
      </c>
      <c r="B149" s="57" t="s">
        <v>197</v>
      </c>
      <c r="C149" s="58" t="s">
        <v>94</v>
      </c>
      <c r="D149" s="58" t="s">
        <v>8</v>
      </c>
      <c r="E149" s="60">
        <v>800</v>
      </c>
      <c r="F149" s="82" t="s">
        <v>38</v>
      </c>
      <c r="G149" s="62" t="s">
        <v>13</v>
      </c>
      <c r="H149" s="63" t="s">
        <v>66</v>
      </c>
      <c r="I149" s="64" t="s">
        <v>95</v>
      </c>
    </row>
    <row r="150" spans="1:9" ht="16.5" customHeight="1" x14ac:dyDescent="0.25">
      <c r="A150" s="56">
        <v>42048</v>
      </c>
      <c r="B150" s="57" t="s">
        <v>198</v>
      </c>
      <c r="C150" s="58" t="s">
        <v>215</v>
      </c>
      <c r="D150" s="58" t="s">
        <v>8</v>
      </c>
      <c r="E150" s="60">
        <v>1500</v>
      </c>
      <c r="F150" s="82" t="s">
        <v>38</v>
      </c>
      <c r="G150" s="62" t="s">
        <v>13</v>
      </c>
      <c r="H150" s="63" t="s">
        <v>66</v>
      </c>
      <c r="I150" s="64" t="s">
        <v>95</v>
      </c>
    </row>
    <row r="151" spans="1:9" ht="16.5" customHeight="1" x14ac:dyDescent="0.25">
      <c r="A151" s="56">
        <v>42048</v>
      </c>
      <c r="B151" s="57" t="s">
        <v>142</v>
      </c>
      <c r="C151" s="58" t="s">
        <v>94</v>
      </c>
      <c r="D151" s="58" t="s">
        <v>8</v>
      </c>
      <c r="E151" s="60">
        <v>600</v>
      </c>
      <c r="F151" s="82" t="s">
        <v>38</v>
      </c>
      <c r="G151" s="62" t="s">
        <v>13</v>
      </c>
      <c r="H151" s="63" t="s">
        <v>68</v>
      </c>
      <c r="I151" s="64" t="s">
        <v>95</v>
      </c>
    </row>
    <row r="152" spans="1:9" ht="16.5" customHeight="1" x14ac:dyDescent="0.25">
      <c r="A152" s="56">
        <v>42048</v>
      </c>
      <c r="B152" s="57" t="s">
        <v>143</v>
      </c>
      <c r="C152" s="58" t="s">
        <v>94</v>
      </c>
      <c r="D152" s="58" t="s">
        <v>8</v>
      </c>
      <c r="E152" s="60">
        <v>600</v>
      </c>
      <c r="F152" s="82" t="s">
        <v>38</v>
      </c>
      <c r="G152" s="62" t="s">
        <v>13</v>
      </c>
      <c r="H152" s="63" t="s">
        <v>68</v>
      </c>
      <c r="I152" s="64" t="s">
        <v>95</v>
      </c>
    </row>
    <row r="153" spans="1:9" ht="16.5" customHeight="1" x14ac:dyDescent="0.25">
      <c r="A153" s="56">
        <v>42048</v>
      </c>
      <c r="B153" s="58" t="s">
        <v>247</v>
      </c>
      <c r="C153" s="63" t="s">
        <v>94</v>
      </c>
      <c r="D153" s="63" t="s">
        <v>8</v>
      </c>
      <c r="E153" s="75">
        <v>1800</v>
      </c>
      <c r="F153" s="81" t="s">
        <v>12</v>
      </c>
      <c r="G153" s="63" t="s">
        <v>13</v>
      </c>
      <c r="H153" s="63" t="s">
        <v>59</v>
      </c>
      <c r="I153" s="64" t="s">
        <v>95</v>
      </c>
    </row>
    <row r="154" spans="1:9" ht="16.5" customHeight="1" x14ac:dyDescent="0.25">
      <c r="A154" s="56">
        <v>42048</v>
      </c>
      <c r="B154" s="58" t="s">
        <v>241</v>
      </c>
      <c r="C154" s="63" t="s">
        <v>215</v>
      </c>
      <c r="D154" s="63" t="s">
        <v>8</v>
      </c>
      <c r="E154" s="75">
        <v>2900</v>
      </c>
      <c r="F154" s="81" t="s">
        <v>12</v>
      </c>
      <c r="G154" s="63" t="s">
        <v>13</v>
      </c>
      <c r="H154" s="63" t="s">
        <v>59</v>
      </c>
      <c r="I154" s="64" t="s">
        <v>95</v>
      </c>
    </row>
    <row r="155" spans="1:9" ht="16.5" customHeight="1" x14ac:dyDescent="0.25">
      <c r="A155" s="56">
        <v>42048</v>
      </c>
      <c r="B155" s="58" t="s">
        <v>248</v>
      </c>
      <c r="C155" s="63" t="s">
        <v>249</v>
      </c>
      <c r="D155" s="63" t="s">
        <v>8</v>
      </c>
      <c r="E155" s="75">
        <v>3000</v>
      </c>
      <c r="F155" s="81" t="s">
        <v>12</v>
      </c>
      <c r="G155" s="63" t="s">
        <v>13</v>
      </c>
      <c r="H155" s="63" t="s">
        <v>59</v>
      </c>
      <c r="I155" s="64" t="s">
        <v>95</v>
      </c>
    </row>
    <row r="156" spans="1:9" ht="16.5" customHeight="1" x14ac:dyDescent="0.25">
      <c r="A156" s="56">
        <v>42048</v>
      </c>
      <c r="B156" s="58" t="s">
        <v>273</v>
      </c>
      <c r="C156" s="63" t="s">
        <v>249</v>
      </c>
      <c r="D156" s="63" t="s">
        <v>8</v>
      </c>
      <c r="E156" s="75">
        <v>5000</v>
      </c>
      <c r="F156" s="81" t="s">
        <v>12</v>
      </c>
      <c r="G156" s="63" t="s">
        <v>13</v>
      </c>
      <c r="H156" s="63" t="s">
        <v>59</v>
      </c>
      <c r="I156" s="64" t="s">
        <v>95</v>
      </c>
    </row>
    <row r="157" spans="1:9" ht="16.5" customHeight="1" x14ac:dyDescent="0.25">
      <c r="A157" s="56">
        <v>42049</v>
      </c>
      <c r="B157" s="57" t="s">
        <v>119</v>
      </c>
      <c r="C157" s="58" t="s">
        <v>103</v>
      </c>
      <c r="D157" s="59" t="s">
        <v>9</v>
      </c>
      <c r="E157" s="60">
        <v>2000</v>
      </c>
      <c r="F157" s="82" t="s">
        <v>35</v>
      </c>
      <c r="G157" s="62" t="s">
        <v>13</v>
      </c>
      <c r="H157" s="63" t="s">
        <v>69</v>
      </c>
      <c r="I157" s="64" t="s">
        <v>95</v>
      </c>
    </row>
    <row r="158" spans="1:9" ht="16.5" customHeight="1" x14ac:dyDescent="0.25">
      <c r="A158" s="56">
        <v>42049</v>
      </c>
      <c r="B158" s="57" t="s">
        <v>142</v>
      </c>
      <c r="C158" s="58" t="s">
        <v>94</v>
      </c>
      <c r="D158" s="58" t="s">
        <v>8</v>
      </c>
      <c r="E158" s="60">
        <v>600</v>
      </c>
      <c r="F158" s="82" t="s">
        <v>38</v>
      </c>
      <c r="G158" s="62" t="s">
        <v>13</v>
      </c>
      <c r="H158" s="63" t="s">
        <v>68</v>
      </c>
      <c r="I158" s="64" t="s">
        <v>95</v>
      </c>
    </row>
    <row r="159" spans="1:9" ht="16.5" customHeight="1" x14ac:dyDescent="0.25">
      <c r="A159" s="56">
        <v>42049</v>
      </c>
      <c r="B159" s="58" t="s">
        <v>247</v>
      </c>
      <c r="C159" s="63" t="s">
        <v>94</v>
      </c>
      <c r="D159" s="63" t="s">
        <v>8</v>
      </c>
      <c r="E159" s="75">
        <v>300</v>
      </c>
      <c r="F159" s="81" t="s">
        <v>12</v>
      </c>
      <c r="G159" s="63" t="s">
        <v>13</v>
      </c>
      <c r="H159" s="63" t="s">
        <v>59</v>
      </c>
      <c r="I159" s="64" t="s">
        <v>95</v>
      </c>
    </row>
    <row r="160" spans="1:9" ht="16.5" customHeight="1" x14ac:dyDescent="0.25">
      <c r="A160" s="56">
        <v>42049</v>
      </c>
      <c r="B160" s="41" t="s">
        <v>259</v>
      </c>
      <c r="C160" s="63" t="s">
        <v>94</v>
      </c>
      <c r="D160" s="63" t="s">
        <v>8</v>
      </c>
      <c r="E160" s="77">
        <v>7500</v>
      </c>
      <c r="F160" s="81" t="s">
        <v>12</v>
      </c>
      <c r="G160" s="63" t="s">
        <v>13</v>
      </c>
      <c r="H160" s="63" t="s">
        <v>59</v>
      </c>
      <c r="I160" s="64" t="s">
        <v>95</v>
      </c>
    </row>
    <row r="161" spans="1:9" ht="16.5" customHeight="1" x14ac:dyDescent="0.25">
      <c r="A161" s="56">
        <v>42049</v>
      </c>
      <c r="B161" s="58" t="s">
        <v>248</v>
      </c>
      <c r="C161" s="63" t="s">
        <v>249</v>
      </c>
      <c r="D161" s="63" t="s">
        <v>8</v>
      </c>
      <c r="E161" s="75">
        <v>3000</v>
      </c>
      <c r="F161" s="81" t="s">
        <v>12</v>
      </c>
      <c r="G161" s="63" t="s">
        <v>13</v>
      </c>
      <c r="H161" s="63" t="s">
        <v>59</v>
      </c>
      <c r="I161" s="64" t="s">
        <v>95</v>
      </c>
    </row>
    <row r="162" spans="1:9" ht="16.5" customHeight="1" x14ac:dyDescent="0.25">
      <c r="A162" s="56">
        <v>42049</v>
      </c>
      <c r="B162" s="58" t="s">
        <v>254</v>
      </c>
      <c r="C162" s="63" t="s">
        <v>94</v>
      </c>
      <c r="D162" s="63" t="s">
        <v>8</v>
      </c>
      <c r="E162" s="75">
        <v>600</v>
      </c>
      <c r="F162" s="81" t="s">
        <v>12</v>
      </c>
      <c r="G162" s="63" t="s">
        <v>13</v>
      </c>
      <c r="H162" s="63" t="s">
        <v>59</v>
      </c>
      <c r="I162" s="64" t="s">
        <v>95</v>
      </c>
    </row>
    <row r="163" spans="1:9" ht="16.5" customHeight="1" x14ac:dyDescent="0.25">
      <c r="A163" s="56">
        <v>42052</v>
      </c>
      <c r="B163" s="73" t="s">
        <v>140</v>
      </c>
      <c r="C163" s="66" t="s">
        <v>135</v>
      </c>
      <c r="D163" s="58" t="s">
        <v>136</v>
      </c>
      <c r="E163" s="76">
        <v>67000</v>
      </c>
      <c r="F163" s="79" t="str">
        <f>F162</f>
        <v>I33</v>
      </c>
      <c r="G163" s="84" t="s">
        <v>13</v>
      </c>
      <c r="H163" s="63" t="s">
        <v>72</v>
      </c>
      <c r="I163" s="64" t="s">
        <v>95</v>
      </c>
    </row>
    <row r="164" spans="1:9" ht="16.5" customHeight="1" x14ac:dyDescent="0.25">
      <c r="A164" s="56">
        <v>42052</v>
      </c>
      <c r="B164" s="73" t="s">
        <v>150</v>
      </c>
      <c r="C164" s="66" t="s">
        <v>94</v>
      </c>
      <c r="D164" s="58" t="s">
        <v>8</v>
      </c>
      <c r="E164" s="76">
        <v>1400</v>
      </c>
      <c r="F164" s="79" t="s">
        <v>38</v>
      </c>
      <c r="G164" s="84" t="s">
        <v>13</v>
      </c>
      <c r="H164" s="63" t="s">
        <v>70</v>
      </c>
      <c r="I164" s="64" t="s">
        <v>95</v>
      </c>
    </row>
    <row r="165" spans="1:9" ht="16.5" customHeight="1" x14ac:dyDescent="0.25">
      <c r="A165" s="56">
        <v>42052</v>
      </c>
      <c r="B165" s="73" t="s">
        <v>199</v>
      </c>
      <c r="C165" s="66" t="s">
        <v>94</v>
      </c>
      <c r="D165" s="58" t="s">
        <v>8</v>
      </c>
      <c r="E165" s="76">
        <v>300</v>
      </c>
      <c r="F165" s="79" t="s">
        <v>38</v>
      </c>
      <c r="G165" s="84" t="s">
        <v>13</v>
      </c>
      <c r="H165" s="63" t="s">
        <v>70</v>
      </c>
      <c r="I165" s="64" t="s">
        <v>95</v>
      </c>
    </row>
    <row r="166" spans="1:9" ht="16.5" customHeight="1" x14ac:dyDescent="0.25">
      <c r="A166" s="56">
        <v>42052</v>
      </c>
      <c r="B166" s="73" t="s">
        <v>200</v>
      </c>
      <c r="C166" s="66" t="s">
        <v>94</v>
      </c>
      <c r="D166" s="58" t="s">
        <v>8</v>
      </c>
      <c r="E166" s="76">
        <v>300</v>
      </c>
      <c r="F166" s="79" t="s">
        <v>38</v>
      </c>
      <c r="G166" s="84" t="s">
        <v>13</v>
      </c>
      <c r="H166" s="63" t="s">
        <v>70</v>
      </c>
      <c r="I166" s="64" t="s">
        <v>95</v>
      </c>
    </row>
    <row r="167" spans="1:9" ht="16.5" customHeight="1" x14ac:dyDescent="0.25">
      <c r="A167" s="56">
        <v>42052</v>
      </c>
      <c r="B167" s="73" t="s">
        <v>201</v>
      </c>
      <c r="C167" s="66" t="s">
        <v>94</v>
      </c>
      <c r="D167" s="58" t="s">
        <v>8</v>
      </c>
      <c r="E167" s="76">
        <v>1400</v>
      </c>
      <c r="F167" s="79" t="s">
        <v>38</v>
      </c>
      <c r="G167" s="84" t="s">
        <v>13</v>
      </c>
      <c r="H167" s="63" t="s">
        <v>70</v>
      </c>
      <c r="I167" s="64" t="s">
        <v>95</v>
      </c>
    </row>
    <row r="168" spans="1:9" ht="16.5" customHeight="1" x14ac:dyDescent="0.25">
      <c r="A168" s="56">
        <v>42052</v>
      </c>
      <c r="B168" s="73" t="s">
        <v>202</v>
      </c>
      <c r="C168" s="66" t="s">
        <v>215</v>
      </c>
      <c r="D168" s="58" t="s">
        <v>8</v>
      </c>
      <c r="E168" s="76">
        <v>1200</v>
      </c>
      <c r="F168" s="79" t="s">
        <v>38</v>
      </c>
      <c r="G168" s="84" t="s">
        <v>13</v>
      </c>
      <c r="H168" s="63" t="s">
        <v>70</v>
      </c>
      <c r="I168" s="64" t="s">
        <v>95</v>
      </c>
    </row>
    <row r="169" spans="1:9" ht="16.5" customHeight="1" x14ac:dyDescent="0.25">
      <c r="A169" s="56">
        <v>42052</v>
      </c>
      <c r="B169" s="73" t="s">
        <v>142</v>
      </c>
      <c r="C169" s="66" t="s">
        <v>94</v>
      </c>
      <c r="D169" s="58" t="s">
        <v>8</v>
      </c>
      <c r="E169" s="76">
        <v>600</v>
      </c>
      <c r="F169" s="79" t="s">
        <v>38</v>
      </c>
      <c r="G169" s="84" t="s">
        <v>13</v>
      </c>
      <c r="H169" s="63" t="s">
        <v>71</v>
      </c>
      <c r="I169" s="64" t="s">
        <v>95</v>
      </c>
    </row>
    <row r="170" spans="1:9" ht="16.5" customHeight="1" x14ac:dyDescent="0.25">
      <c r="A170" s="56">
        <v>42052</v>
      </c>
      <c r="B170" s="73" t="s">
        <v>143</v>
      </c>
      <c r="C170" s="66" t="s">
        <v>94</v>
      </c>
      <c r="D170" s="58" t="s">
        <v>8</v>
      </c>
      <c r="E170" s="76">
        <v>600</v>
      </c>
      <c r="F170" s="79" t="s">
        <v>38</v>
      </c>
      <c r="G170" s="84" t="s">
        <v>13</v>
      </c>
      <c r="H170" s="63" t="s">
        <v>71</v>
      </c>
      <c r="I170" s="64" t="s">
        <v>95</v>
      </c>
    </row>
    <row r="171" spans="1:9" ht="16.5" customHeight="1" x14ac:dyDescent="0.25">
      <c r="A171" s="56">
        <v>42053</v>
      </c>
      <c r="B171" s="73" t="s">
        <v>142</v>
      </c>
      <c r="C171" s="66" t="s">
        <v>94</v>
      </c>
      <c r="D171" s="58" t="s">
        <v>8</v>
      </c>
      <c r="E171" s="76">
        <v>600</v>
      </c>
      <c r="F171" s="79" t="s">
        <v>38</v>
      </c>
      <c r="G171" s="84" t="s">
        <v>13</v>
      </c>
      <c r="H171" s="63" t="s">
        <v>71</v>
      </c>
      <c r="I171" s="64" t="s">
        <v>95</v>
      </c>
    </row>
    <row r="172" spans="1:9" ht="16.5" customHeight="1" x14ac:dyDescent="0.25">
      <c r="A172" s="56">
        <v>42053</v>
      </c>
      <c r="B172" s="73" t="s">
        <v>143</v>
      </c>
      <c r="C172" s="58" t="s">
        <v>94</v>
      </c>
      <c r="D172" s="58" t="s">
        <v>8</v>
      </c>
      <c r="E172" s="76">
        <v>600</v>
      </c>
      <c r="F172" s="79" t="s">
        <v>38</v>
      </c>
      <c r="G172" s="62" t="s">
        <v>13</v>
      </c>
      <c r="H172" s="63" t="s">
        <v>71</v>
      </c>
      <c r="I172" s="64" t="s">
        <v>95</v>
      </c>
    </row>
    <row r="173" spans="1:9" ht="16.5" customHeight="1" x14ac:dyDescent="0.25">
      <c r="A173" s="56">
        <v>42053</v>
      </c>
      <c r="B173" s="73" t="s">
        <v>151</v>
      </c>
      <c r="C173" s="58" t="s">
        <v>94</v>
      </c>
      <c r="D173" s="58" t="s">
        <v>8</v>
      </c>
      <c r="E173" s="76">
        <v>800</v>
      </c>
      <c r="F173" s="79" t="s">
        <v>38</v>
      </c>
      <c r="G173" s="62" t="s">
        <v>13</v>
      </c>
      <c r="H173" s="63" t="s">
        <v>73</v>
      </c>
      <c r="I173" s="64" t="s">
        <v>95</v>
      </c>
    </row>
    <row r="174" spans="1:9" ht="16.5" customHeight="1" x14ac:dyDescent="0.25">
      <c r="A174" s="56">
        <v>42053</v>
      </c>
      <c r="B174" s="73" t="s">
        <v>158</v>
      </c>
      <c r="C174" s="58" t="s">
        <v>94</v>
      </c>
      <c r="D174" s="58" t="s">
        <v>8</v>
      </c>
      <c r="E174" s="76">
        <v>1000</v>
      </c>
      <c r="F174" s="79" t="s">
        <v>38</v>
      </c>
      <c r="G174" s="62" t="s">
        <v>13</v>
      </c>
      <c r="H174" s="63" t="s">
        <v>73</v>
      </c>
      <c r="I174" s="64" t="s">
        <v>95</v>
      </c>
    </row>
    <row r="175" spans="1:9" ht="16.5" customHeight="1" x14ac:dyDescent="0.25">
      <c r="A175" s="56">
        <v>42053</v>
      </c>
      <c r="B175" s="73" t="s">
        <v>159</v>
      </c>
      <c r="C175" s="58" t="s">
        <v>94</v>
      </c>
      <c r="D175" s="58" t="s">
        <v>8</v>
      </c>
      <c r="E175" s="76">
        <v>1000</v>
      </c>
      <c r="F175" s="79" t="s">
        <v>38</v>
      </c>
      <c r="G175" s="62" t="s">
        <v>13</v>
      </c>
      <c r="H175" s="63" t="s">
        <v>73</v>
      </c>
      <c r="I175" s="64" t="s">
        <v>95</v>
      </c>
    </row>
    <row r="176" spans="1:9" ht="16.5" customHeight="1" x14ac:dyDescent="0.25">
      <c r="A176" s="56">
        <v>42053</v>
      </c>
      <c r="B176" s="73" t="s">
        <v>160</v>
      </c>
      <c r="C176" s="58" t="s">
        <v>94</v>
      </c>
      <c r="D176" s="58" t="s">
        <v>8</v>
      </c>
      <c r="E176" s="76">
        <v>800</v>
      </c>
      <c r="F176" s="79" t="s">
        <v>38</v>
      </c>
      <c r="G176" s="62" t="s">
        <v>13</v>
      </c>
      <c r="H176" s="63" t="s">
        <v>73</v>
      </c>
      <c r="I176" s="64" t="s">
        <v>95</v>
      </c>
    </row>
    <row r="177" spans="1:9" ht="16.5" customHeight="1" x14ac:dyDescent="0.25">
      <c r="A177" s="56">
        <v>42053</v>
      </c>
      <c r="B177" s="73" t="s">
        <v>161</v>
      </c>
      <c r="C177" s="58" t="s">
        <v>215</v>
      </c>
      <c r="D177" s="58" t="s">
        <v>8</v>
      </c>
      <c r="E177" s="76">
        <v>1500</v>
      </c>
      <c r="F177" s="79" t="s">
        <v>38</v>
      </c>
      <c r="G177" s="62" t="s">
        <v>13</v>
      </c>
      <c r="H177" s="63" t="s">
        <v>73</v>
      </c>
      <c r="I177" s="64" t="s">
        <v>95</v>
      </c>
    </row>
    <row r="178" spans="1:9" ht="16.5" customHeight="1" x14ac:dyDescent="0.25">
      <c r="A178" s="56">
        <v>42053</v>
      </c>
      <c r="B178" s="69" t="s">
        <v>260</v>
      </c>
      <c r="C178" s="63" t="s">
        <v>94</v>
      </c>
      <c r="D178" s="63" t="s">
        <v>8</v>
      </c>
      <c r="E178" s="67">
        <v>1500</v>
      </c>
      <c r="F178" s="68" t="s">
        <v>12</v>
      </c>
      <c r="G178" s="63" t="s">
        <v>13</v>
      </c>
      <c r="H178" s="63" t="s">
        <v>74</v>
      </c>
      <c r="I178" s="64" t="s">
        <v>95</v>
      </c>
    </row>
    <row r="179" spans="1:9" ht="16.5" customHeight="1" x14ac:dyDescent="0.25">
      <c r="A179" s="56">
        <v>42053</v>
      </c>
      <c r="B179" s="69" t="s">
        <v>261</v>
      </c>
      <c r="C179" s="63" t="s">
        <v>94</v>
      </c>
      <c r="D179" s="63" t="s">
        <v>8</v>
      </c>
      <c r="E179" s="67">
        <v>1500</v>
      </c>
      <c r="F179" s="68" t="s">
        <v>12</v>
      </c>
      <c r="G179" s="63" t="s">
        <v>13</v>
      </c>
      <c r="H179" s="63" t="s">
        <v>74</v>
      </c>
      <c r="I179" s="64" t="s">
        <v>95</v>
      </c>
    </row>
    <row r="180" spans="1:9" ht="16.5" customHeight="1" x14ac:dyDescent="0.25">
      <c r="A180" s="56">
        <v>42053</v>
      </c>
      <c r="B180" s="69" t="s">
        <v>241</v>
      </c>
      <c r="C180" s="63" t="s">
        <v>215</v>
      </c>
      <c r="D180" s="63" t="s">
        <v>8</v>
      </c>
      <c r="E180" s="67">
        <v>1300</v>
      </c>
      <c r="F180" s="68" t="s">
        <v>12</v>
      </c>
      <c r="G180" s="63" t="s">
        <v>13</v>
      </c>
      <c r="H180" s="63" t="s">
        <v>74</v>
      </c>
      <c r="I180" s="64" t="s">
        <v>95</v>
      </c>
    </row>
    <row r="181" spans="1:9" ht="16.5" customHeight="1" x14ac:dyDescent="0.25">
      <c r="A181" s="56">
        <v>42054</v>
      </c>
      <c r="B181" s="73" t="s">
        <v>142</v>
      </c>
      <c r="C181" s="58" t="s">
        <v>94</v>
      </c>
      <c r="D181" s="58" t="s">
        <v>8</v>
      </c>
      <c r="E181" s="76">
        <v>600</v>
      </c>
      <c r="F181" s="79" t="s">
        <v>38</v>
      </c>
      <c r="G181" s="62" t="s">
        <v>13</v>
      </c>
      <c r="H181" s="63" t="s">
        <v>71</v>
      </c>
      <c r="I181" s="64" t="s">
        <v>95</v>
      </c>
    </row>
    <row r="182" spans="1:9" ht="16.5" customHeight="1" x14ac:dyDescent="0.25">
      <c r="A182" s="56">
        <v>42054</v>
      </c>
      <c r="B182" s="73" t="s">
        <v>143</v>
      </c>
      <c r="C182" s="58" t="s">
        <v>94</v>
      </c>
      <c r="D182" s="58" t="s">
        <v>8</v>
      </c>
      <c r="E182" s="76">
        <v>600</v>
      </c>
      <c r="F182" s="79" t="s">
        <v>38</v>
      </c>
      <c r="G182" s="62" t="s">
        <v>13</v>
      </c>
      <c r="H182" s="63" t="s">
        <v>71</v>
      </c>
      <c r="I182" s="64" t="s">
        <v>95</v>
      </c>
    </row>
    <row r="183" spans="1:9" ht="16.5" customHeight="1" x14ac:dyDescent="0.25">
      <c r="A183" s="56">
        <v>42054</v>
      </c>
      <c r="B183" s="73" t="s">
        <v>152</v>
      </c>
      <c r="C183" s="58" t="s">
        <v>94</v>
      </c>
      <c r="D183" s="58" t="s">
        <v>8</v>
      </c>
      <c r="E183" s="76">
        <v>300</v>
      </c>
      <c r="F183" s="79" t="s">
        <v>38</v>
      </c>
      <c r="G183" s="62" t="s">
        <v>13</v>
      </c>
      <c r="H183" s="63" t="s">
        <v>76</v>
      </c>
      <c r="I183" s="64" t="s">
        <v>95</v>
      </c>
    </row>
    <row r="184" spans="1:9" ht="16.5" customHeight="1" x14ac:dyDescent="0.25">
      <c r="A184" s="56">
        <v>42054</v>
      </c>
      <c r="B184" s="73" t="s">
        <v>156</v>
      </c>
      <c r="C184" s="58" t="s">
        <v>94</v>
      </c>
      <c r="D184" s="58" t="s">
        <v>8</v>
      </c>
      <c r="E184" s="76">
        <v>300</v>
      </c>
      <c r="F184" s="79" t="s">
        <v>38</v>
      </c>
      <c r="G184" s="62" t="s">
        <v>13</v>
      </c>
      <c r="H184" s="63" t="s">
        <v>76</v>
      </c>
      <c r="I184" s="64" t="s">
        <v>95</v>
      </c>
    </row>
    <row r="185" spans="1:9" ht="16.5" customHeight="1" x14ac:dyDescent="0.25">
      <c r="A185" s="56">
        <v>42054</v>
      </c>
      <c r="B185" s="73" t="s">
        <v>157</v>
      </c>
      <c r="C185" s="58" t="s">
        <v>215</v>
      </c>
      <c r="D185" s="58" t="s">
        <v>8</v>
      </c>
      <c r="E185" s="76">
        <v>1500</v>
      </c>
      <c r="F185" s="79" t="s">
        <v>38</v>
      </c>
      <c r="G185" s="62" t="s">
        <v>13</v>
      </c>
      <c r="H185" s="63" t="s">
        <v>76</v>
      </c>
      <c r="I185" s="64" t="s">
        <v>95</v>
      </c>
    </row>
    <row r="186" spans="1:9" ht="16.5" customHeight="1" x14ac:dyDescent="0.25">
      <c r="A186" s="56">
        <v>42054</v>
      </c>
      <c r="B186" s="69" t="s">
        <v>262</v>
      </c>
      <c r="C186" s="63" t="s">
        <v>94</v>
      </c>
      <c r="D186" s="63" t="s">
        <v>8</v>
      </c>
      <c r="E186" s="67">
        <v>1600</v>
      </c>
      <c r="F186" s="68" t="s">
        <v>12</v>
      </c>
      <c r="G186" s="63" t="s">
        <v>13</v>
      </c>
      <c r="H186" s="63" t="s">
        <v>75</v>
      </c>
      <c r="I186" s="64" t="s">
        <v>95</v>
      </c>
    </row>
    <row r="187" spans="1:9" ht="16.5" customHeight="1" x14ac:dyDescent="0.25">
      <c r="A187" s="56">
        <v>42054</v>
      </c>
      <c r="B187" s="69" t="s">
        <v>263</v>
      </c>
      <c r="C187" s="63" t="s">
        <v>94</v>
      </c>
      <c r="D187" s="63" t="s">
        <v>8</v>
      </c>
      <c r="E187" s="67">
        <v>1600</v>
      </c>
      <c r="F187" s="68" t="s">
        <v>12</v>
      </c>
      <c r="G187" s="63" t="s">
        <v>13</v>
      </c>
      <c r="H187" s="63" t="s">
        <v>75</v>
      </c>
      <c r="I187" s="64" t="s">
        <v>95</v>
      </c>
    </row>
    <row r="188" spans="1:9" ht="16.5" customHeight="1" x14ac:dyDescent="0.25">
      <c r="A188" s="56">
        <v>42054</v>
      </c>
      <c r="B188" s="69" t="s">
        <v>241</v>
      </c>
      <c r="C188" s="63" t="s">
        <v>215</v>
      </c>
      <c r="D188" s="63" t="s">
        <v>8</v>
      </c>
      <c r="E188" s="67">
        <v>1200</v>
      </c>
      <c r="F188" s="68" t="s">
        <v>12</v>
      </c>
      <c r="G188" s="63" t="s">
        <v>13</v>
      </c>
      <c r="H188" s="63" t="s">
        <v>75</v>
      </c>
      <c r="I188" s="64" t="s">
        <v>95</v>
      </c>
    </row>
    <row r="189" spans="1:9" ht="16.5" customHeight="1" x14ac:dyDescent="0.25">
      <c r="A189" s="56">
        <v>42055</v>
      </c>
      <c r="B189" s="69" t="s">
        <v>264</v>
      </c>
      <c r="C189" s="63" t="s">
        <v>94</v>
      </c>
      <c r="D189" s="63" t="s">
        <v>8</v>
      </c>
      <c r="E189" s="67">
        <v>1700</v>
      </c>
      <c r="F189" s="68" t="s">
        <v>12</v>
      </c>
      <c r="G189" s="63" t="s">
        <v>13</v>
      </c>
      <c r="H189" s="63" t="s">
        <v>77</v>
      </c>
      <c r="I189" s="64" t="s">
        <v>95</v>
      </c>
    </row>
    <row r="190" spans="1:9" ht="16.5" customHeight="1" x14ac:dyDescent="0.25">
      <c r="A190" s="56">
        <v>42055</v>
      </c>
      <c r="B190" s="69" t="s">
        <v>265</v>
      </c>
      <c r="C190" s="63" t="s">
        <v>94</v>
      </c>
      <c r="D190" s="63" t="s">
        <v>8</v>
      </c>
      <c r="E190" s="67">
        <v>1000</v>
      </c>
      <c r="F190" s="68" t="s">
        <v>12</v>
      </c>
      <c r="G190" s="63" t="s">
        <v>13</v>
      </c>
      <c r="H190" s="63" t="s">
        <v>77</v>
      </c>
      <c r="I190" s="64" t="s">
        <v>95</v>
      </c>
    </row>
    <row r="191" spans="1:9" ht="16.5" customHeight="1" x14ac:dyDescent="0.25">
      <c r="A191" s="56">
        <v>42055</v>
      </c>
      <c r="B191" s="69" t="s">
        <v>241</v>
      </c>
      <c r="C191" s="63" t="s">
        <v>215</v>
      </c>
      <c r="D191" s="63" t="s">
        <v>8</v>
      </c>
      <c r="E191" s="67">
        <v>900</v>
      </c>
      <c r="F191" s="68" t="s">
        <v>12</v>
      </c>
      <c r="G191" s="63" t="s">
        <v>13</v>
      </c>
      <c r="H191" s="63" t="s">
        <v>77</v>
      </c>
      <c r="I191" s="64" t="s">
        <v>95</v>
      </c>
    </row>
    <row r="192" spans="1:9" ht="16.5" customHeight="1" x14ac:dyDescent="0.25">
      <c r="A192" s="56">
        <v>42055</v>
      </c>
      <c r="B192" s="69" t="s">
        <v>266</v>
      </c>
      <c r="C192" s="63" t="s">
        <v>94</v>
      </c>
      <c r="D192" s="63" t="s">
        <v>8</v>
      </c>
      <c r="E192" s="67">
        <v>1700</v>
      </c>
      <c r="F192" s="68" t="s">
        <v>12</v>
      </c>
      <c r="G192" s="63" t="s">
        <v>13</v>
      </c>
      <c r="H192" s="63" t="s">
        <v>77</v>
      </c>
      <c r="I192" s="64" t="s">
        <v>95</v>
      </c>
    </row>
    <row r="193" spans="1:9" ht="16.5" customHeight="1" x14ac:dyDescent="0.25">
      <c r="A193" s="56">
        <v>42055</v>
      </c>
      <c r="B193" s="69" t="s">
        <v>241</v>
      </c>
      <c r="C193" s="63" t="s">
        <v>215</v>
      </c>
      <c r="D193" s="63" t="s">
        <v>8</v>
      </c>
      <c r="E193" s="67">
        <v>600</v>
      </c>
      <c r="F193" s="68" t="s">
        <v>12</v>
      </c>
      <c r="G193" s="63" t="s">
        <v>13</v>
      </c>
      <c r="H193" s="63" t="s">
        <v>77</v>
      </c>
      <c r="I193" s="64" t="s">
        <v>95</v>
      </c>
    </row>
    <row r="194" spans="1:9" ht="16.5" customHeight="1" x14ac:dyDescent="0.25">
      <c r="A194" s="56">
        <v>42056</v>
      </c>
      <c r="B194" s="69" t="s">
        <v>267</v>
      </c>
      <c r="C194" s="63" t="s">
        <v>94</v>
      </c>
      <c r="D194" s="63" t="s">
        <v>8</v>
      </c>
      <c r="E194" s="67">
        <v>1500</v>
      </c>
      <c r="F194" s="68" t="s">
        <v>12</v>
      </c>
      <c r="G194" s="63" t="s">
        <v>13</v>
      </c>
      <c r="H194" s="63" t="s">
        <v>78</v>
      </c>
      <c r="I194" s="64" t="s">
        <v>95</v>
      </c>
    </row>
    <row r="195" spans="1:9" ht="16.5" customHeight="1" x14ac:dyDescent="0.25">
      <c r="A195" s="56">
        <v>42056</v>
      </c>
      <c r="B195" s="69" t="s">
        <v>268</v>
      </c>
      <c r="C195" s="63" t="s">
        <v>94</v>
      </c>
      <c r="D195" s="63" t="s">
        <v>8</v>
      </c>
      <c r="E195" s="67">
        <v>300</v>
      </c>
      <c r="F195" s="68" t="s">
        <v>12</v>
      </c>
      <c r="G195" s="63" t="s">
        <v>13</v>
      </c>
      <c r="H195" s="63" t="s">
        <v>78</v>
      </c>
      <c r="I195" s="64" t="s">
        <v>95</v>
      </c>
    </row>
    <row r="196" spans="1:9" ht="16.5" customHeight="1" x14ac:dyDescent="0.25">
      <c r="A196" s="56">
        <v>42056</v>
      </c>
      <c r="B196" s="69" t="s">
        <v>241</v>
      </c>
      <c r="C196" s="63" t="s">
        <v>215</v>
      </c>
      <c r="D196" s="63" t="s">
        <v>8</v>
      </c>
      <c r="E196" s="67">
        <v>3000</v>
      </c>
      <c r="F196" s="68" t="s">
        <v>12</v>
      </c>
      <c r="G196" s="63" t="s">
        <v>13</v>
      </c>
      <c r="H196" s="63" t="s">
        <v>78</v>
      </c>
      <c r="I196" s="64" t="s">
        <v>95</v>
      </c>
    </row>
    <row r="197" spans="1:9" ht="16.5" customHeight="1" x14ac:dyDescent="0.25">
      <c r="A197" s="56">
        <v>42056</v>
      </c>
      <c r="B197" s="69" t="s">
        <v>263</v>
      </c>
      <c r="C197" s="63" t="s">
        <v>94</v>
      </c>
      <c r="D197" s="63" t="s">
        <v>8</v>
      </c>
      <c r="E197" s="67">
        <v>1700</v>
      </c>
      <c r="F197" s="68" t="s">
        <v>12</v>
      </c>
      <c r="G197" s="63" t="s">
        <v>13</v>
      </c>
      <c r="H197" s="63" t="s">
        <v>78</v>
      </c>
      <c r="I197" s="64" t="s">
        <v>95</v>
      </c>
    </row>
    <row r="198" spans="1:9" ht="16.5" customHeight="1" x14ac:dyDescent="0.25">
      <c r="A198" s="56">
        <v>42059</v>
      </c>
      <c r="B198" s="73" t="s">
        <v>120</v>
      </c>
      <c r="C198" s="58" t="s">
        <v>94</v>
      </c>
      <c r="D198" s="59" t="s">
        <v>9</v>
      </c>
      <c r="E198" s="76">
        <v>500</v>
      </c>
      <c r="F198" s="79" t="s">
        <v>35</v>
      </c>
      <c r="G198" s="62" t="s">
        <v>13</v>
      </c>
      <c r="H198" s="63" t="s">
        <v>89</v>
      </c>
      <c r="I198" s="64" t="s">
        <v>95</v>
      </c>
    </row>
    <row r="199" spans="1:9" ht="16.5" customHeight="1" x14ac:dyDescent="0.25">
      <c r="A199" s="56">
        <v>42059</v>
      </c>
      <c r="B199" s="73" t="s">
        <v>121</v>
      </c>
      <c r="C199" s="58" t="s">
        <v>94</v>
      </c>
      <c r="D199" s="59" t="s">
        <v>9</v>
      </c>
      <c r="E199" s="76">
        <v>500</v>
      </c>
      <c r="F199" s="79" t="s">
        <v>35</v>
      </c>
      <c r="G199" s="62" t="s">
        <v>13</v>
      </c>
      <c r="H199" s="63" t="s">
        <v>89</v>
      </c>
      <c r="I199" s="64" t="s">
        <v>95</v>
      </c>
    </row>
    <row r="200" spans="1:9" ht="16.5" customHeight="1" x14ac:dyDescent="0.25">
      <c r="A200" s="56">
        <v>42059</v>
      </c>
      <c r="B200" s="73" t="s">
        <v>124</v>
      </c>
      <c r="C200" s="58" t="s">
        <v>94</v>
      </c>
      <c r="D200" s="58" t="s">
        <v>11</v>
      </c>
      <c r="E200" s="76">
        <v>600</v>
      </c>
      <c r="F200" s="79" t="s">
        <v>37</v>
      </c>
      <c r="G200" s="62" t="s">
        <v>13</v>
      </c>
      <c r="H200" s="63" t="s">
        <v>80</v>
      </c>
      <c r="I200" s="64" t="s">
        <v>95</v>
      </c>
    </row>
    <row r="201" spans="1:9" ht="16.5" customHeight="1" x14ac:dyDescent="0.25">
      <c r="A201" s="56">
        <v>42059</v>
      </c>
      <c r="B201" s="73" t="s">
        <v>283</v>
      </c>
      <c r="C201" s="58" t="s">
        <v>125</v>
      </c>
      <c r="D201" s="58" t="s">
        <v>11</v>
      </c>
      <c r="E201" s="76">
        <v>50000</v>
      </c>
      <c r="F201" s="79" t="s">
        <v>37</v>
      </c>
      <c r="G201" s="62" t="s">
        <v>13</v>
      </c>
      <c r="H201" s="63" t="s">
        <v>80</v>
      </c>
      <c r="I201" s="64" t="s">
        <v>95</v>
      </c>
    </row>
    <row r="202" spans="1:9" ht="16.5" customHeight="1" x14ac:dyDescent="0.25">
      <c r="A202" s="56">
        <v>42059</v>
      </c>
      <c r="B202" s="73" t="s">
        <v>133</v>
      </c>
      <c r="C202" s="58" t="s">
        <v>94</v>
      </c>
      <c r="D202" s="58" t="s">
        <v>11</v>
      </c>
      <c r="E202" s="76">
        <v>600</v>
      </c>
      <c r="F202" s="79" t="s">
        <v>37</v>
      </c>
      <c r="G202" s="62" t="s">
        <v>13</v>
      </c>
      <c r="H202" s="63" t="s">
        <v>80</v>
      </c>
      <c r="I202" s="64" t="s">
        <v>95</v>
      </c>
    </row>
    <row r="203" spans="1:9" ht="16.5" customHeight="1" x14ac:dyDescent="0.25">
      <c r="A203" s="56">
        <v>42059</v>
      </c>
      <c r="B203" s="69" t="s">
        <v>264</v>
      </c>
      <c r="C203" s="63" t="s">
        <v>94</v>
      </c>
      <c r="D203" s="63" t="s">
        <v>8</v>
      </c>
      <c r="E203" s="67">
        <v>1700</v>
      </c>
      <c r="F203" s="68" t="s">
        <v>12</v>
      </c>
      <c r="G203" s="63" t="s">
        <v>13</v>
      </c>
      <c r="H203" s="63" t="s">
        <v>79</v>
      </c>
      <c r="I203" s="64" t="s">
        <v>95</v>
      </c>
    </row>
    <row r="204" spans="1:9" ht="16.5" customHeight="1" x14ac:dyDescent="0.25">
      <c r="A204" s="56">
        <v>42059</v>
      </c>
      <c r="B204" s="69" t="s">
        <v>269</v>
      </c>
      <c r="C204" s="63" t="s">
        <v>94</v>
      </c>
      <c r="D204" s="63" t="s">
        <v>8</v>
      </c>
      <c r="E204" s="67">
        <v>300</v>
      </c>
      <c r="F204" s="68" t="s">
        <v>12</v>
      </c>
      <c r="G204" s="63" t="s">
        <v>13</v>
      </c>
      <c r="H204" s="63" t="s">
        <v>79</v>
      </c>
      <c r="I204" s="64" t="s">
        <v>95</v>
      </c>
    </row>
    <row r="205" spans="1:9" ht="16.5" customHeight="1" x14ac:dyDescent="0.25">
      <c r="A205" s="56">
        <v>42059</v>
      </c>
      <c r="B205" s="69" t="s">
        <v>241</v>
      </c>
      <c r="C205" s="63" t="s">
        <v>215</v>
      </c>
      <c r="D205" s="63" t="s">
        <v>8</v>
      </c>
      <c r="E205" s="67">
        <v>1300</v>
      </c>
      <c r="F205" s="68" t="s">
        <v>12</v>
      </c>
      <c r="G205" s="63" t="s">
        <v>13</v>
      </c>
      <c r="H205" s="63" t="s">
        <v>79</v>
      </c>
      <c r="I205" s="64" t="s">
        <v>95</v>
      </c>
    </row>
    <row r="206" spans="1:9" ht="16.5" customHeight="1" x14ac:dyDescent="0.25">
      <c r="A206" s="56">
        <v>42059</v>
      </c>
      <c r="B206" s="69" t="s">
        <v>270</v>
      </c>
      <c r="C206" s="63" t="s">
        <v>94</v>
      </c>
      <c r="D206" s="63" t="s">
        <v>8</v>
      </c>
      <c r="E206" s="67">
        <v>300</v>
      </c>
      <c r="F206" s="68" t="s">
        <v>12</v>
      </c>
      <c r="G206" s="63" t="s">
        <v>13</v>
      </c>
      <c r="H206" s="63" t="s">
        <v>79</v>
      </c>
      <c r="I206" s="64" t="s">
        <v>95</v>
      </c>
    </row>
    <row r="207" spans="1:9" ht="16.5" customHeight="1" x14ac:dyDescent="0.25">
      <c r="A207" s="56">
        <v>42059</v>
      </c>
      <c r="B207" s="69" t="s">
        <v>271</v>
      </c>
      <c r="C207" s="63" t="s">
        <v>94</v>
      </c>
      <c r="D207" s="63" t="s">
        <v>8</v>
      </c>
      <c r="E207" s="67">
        <v>1700</v>
      </c>
      <c r="F207" s="68" t="s">
        <v>12</v>
      </c>
      <c r="G207" s="63" t="s">
        <v>13</v>
      </c>
      <c r="H207" s="63" t="s">
        <v>79</v>
      </c>
      <c r="I207" s="64" t="s">
        <v>95</v>
      </c>
    </row>
    <row r="208" spans="1:9" ht="16.5" customHeight="1" x14ac:dyDescent="0.25">
      <c r="A208" s="56">
        <v>42060</v>
      </c>
      <c r="B208" s="73" t="s">
        <v>153</v>
      </c>
      <c r="C208" s="58" t="s">
        <v>94</v>
      </c>
      <c r="D208" s="58" t="s">
        <v>8</v>
      </c>
      <c r="E208" s="76">
        <v>600</v>
      </c>
      <c r="F208" s="79" t="s">
        <v>38</v>
      </c>
      <c r="G208" s="62" t="s">
        <v>13</v>
      </c>
      <c r="H208" s="63" t="s">
        <v>82</v>
      </c>
      <c r="I208" s="64" t="s">
        <v>95</v>
      </c>
    </row>
    <row r="209" spans="1:9" ht="16.5" customHeight="1" x14ac:dyDescent="0.25">
      <c r="A209" s="56">
        <v>42060</v>
      </c>
      <c r="B209" s="73" t="s">
        <v>229</v>
      </c>
      <c r="C209" s="58" t="s">
        <v>94</v>
      </c>
      <c r="D209" s="58" t="s">
        <v>8</v>
      </c>
      <c r="E209" s="76">
        <v>1000</v>
      </c>
      <c r="F209" s="79" t="s">
        <v>38</v>
      </c>
      <c r="G209" s="62" t="s">
        <v>13</v>
      </c>
      <c r="H209" s="63" t="s">
        <v>82</v>
      </c>
      <c r="I209" s="64" t="s">
        <v>95</v>
      </c>
    </row>
    <row r="210" spans="1:9" ht="16.5" customHeight="1" x14ac:dyDescent="0.25">
      <c r="A210" s="56">
        <v>42060</v>
      </c>
      <c r="B210" s="73" t="s">
        <v>230</v>
      </c>
      <c r="C210" s="58" t="s">
        <v>94</v>
      </c>
      <c r="D210" s="58" t="s">
        <v>8</v>
      </c>
      <c r="E210" s="76">
        <v>800</v>
      </c>
      <c r="F210" s="79" t="s">
        <v>38</v>
      </c>
      <c r="G210" s="62" t="s">
        <v>13</v>
      </c>
      <c r="H210" s="63" t="s">
        <v>82</v>
      </c>
      <c r="I210" s="64" t="s">
        <v>95</v>
      </c>
    </row>
    <row r="211" spans="1:9" ht="16.5" customHeight="1" x14ac:dyDescent="0.25">
      <c r="A211" s="56">
        <v>42060</v>
      </c>
      <c r="B211" s="73" t="s">
        <v>231</v>
      </c>
      <c r="C211" s="58" t="s">
        <v>94</v>
      </c>
      <c r="D211" s="58" t="s">
        <v>8</v>
      </c>
      <c r="E211" s="76">
        <v>800</v>
      </c>
      <c r="F211" s="79" t="s">
        <v>38</v>
      </c>
      <c r="G211" s="62" t="s">
        <v>13</v>
      </c>
      <c r="H211" s="63" t="s">
        <v>82</v>
      </c>
      <c r="I211" s="64" t="s">
        <v>95</v>
      </c>
    </row>
    <row r="212" spans="1:9" ht="16.5" customHeight="1" x14ac:dyDescent="0.25">
      <c r="A212" s="56">
        <v>42060</v>
      </c>
      <c r="B212" s="73" t="s">
        <v>232</v>
      </c>
      <c r="C212" s="58" t="s">
        <v>94</v>
      </c>
      <c r="D212" s="58" t="s">
        <v>8</v>
      </c>
      <c r="E212" s="76">
        <v>1000</v>
      </c>
      <c r="F212" s="79" t="s">
        <v>38</v>
      </c>
      <c r="G212" s="62" t="s">
        <v>13</v>
      </c>
      <c r="H212" s="63" t="s">
        <v>82</v>
      </c>
      <c r="I212" s="64" t="s">
        <v>95</v>
      </c>
    </row>
    <row r="213" spans="1:9" ht="16.5" customHeight="1" x14ac:dyDescent="0.25">
      <c r="A213" s="56">
        <v>42060</v>
      </c>
      <c r="B213" s="73" t="s">
        <v>233</v>
      </c>
      <c r="C213" s="58" t="s">
        <v>94</v>
      </c>
      <c r="D213" s="58" t="s">
        <v>8</v>
      </c>
      <c r="E213" s="76">
        <v>600</v>
      </c>
      <c r="F213" s="79" t="s">
        <v>38</v>
      </c>
      <c r="G213" s="62" t="s">
        <v>13</v>
      </c>
      <c r="H213" s="63" t="s">
        <v>82</v>
      </c>
      <c r="I213" s="64" t="s">
        <v>95</v>
      </c>
    </row>
    <row r="214" spans="1:9" ht="16.5" customHeight="1" x14ac:dyDescent="0.25">
      <c r="A214" s="56">
        <v>42060</v>
      </c>
      <c r="B214" s="73" t="s">
        <v>155</v>
      </c>
      <c r="C214" s="58" t="s">
        <v>215</v>
      </c>
      <c r="D214" s="58" t="s">
        <v>8</v>
      </c>
      <c r="E214" s="76">
        <v>1500</v>
      </c>
      <c r="F214" s="79" t="s">
        <v>38</v>
      </c>
      <c r="G214" s="62" t="s">
        <v>13</v>
      </c>
      <c r="H214" s="63" t="s">
        <v>82</v>
      </c>
      <c r="I214" s="64" t="s">
        <v>95</v>
      </c>
    </row>
    <row r="215" spans="1:9" ht="16.5" customHeight="1" x14ac:dyDescent="0.25">
      <c r="A215" s="56">
        <v>42060</v>
      </c>
      <c r="B215" s="73" t="s">
        <v>142</v>
      </c>
      <c r="C215" s="58" t="s">
        <v>94</v>
      </c>
      <c r="D215" s="58" t="s">
        <v>8</v>
      </c>
      <c r="E215" s="76">
        <v>600</v>
      </c>
      <c r="F215" s="79" t="s">
        <v>38</v>
      </c>
      <c r="G215" s="62" t="s">
        <v>13</v>
      </c>
      <c r="H215" s="63" t="s">
        <v>81</v>
      </c>
      <c r="I215" s="64" t="s">
        <v>95</v>
      </c>
    </row>
    <row r="216" spans="1:9" ht="16.5" customHeight="1" x14ac:dyDescent="0.25">
      <c r="A216" s="56">
        <v>42060</v>
      </c>
      <c r="B216" s="73" t="s">
        <v>143</v>
      </c>
      <c r="C216" s="58" t="s">
        <v>94</v>
      </c>
      <c r="D216" s="58" t="s">
        <v>8</v>
      </c>
      <c r="E216" s="76">
        <v>600</v>
      </c>
      <c r="F216" s="79" t="s">
        <v>38</v>
      </c>
      <c r="G216" s="62" t="s">
        <v>13</v>
      </c>
      <c r="H216" s="63" t="s">
        <v>81</v>
      </c>
      <c r="I216" s="64" t="s">
        <v>95</v>
      </c>
    </row>
    <row r="217" spans="1:9" ht="16.5" customHeight="1" x14ac:dyDescent="0.25">
      <c r="A217" s="56">
        <v>42061</v>
      </c>
      <c r="B217" s="73" t="s">
        <v>126</v>
      </c>
      <c r="C217" s="58" t="s">
        <v>94</v>
      </c>
      <c r="D217" s="58" t="s">
        <v>11</v>
      </c>
      <c r="E217" s="76">
        <v>500</v>
      </c>
      <c r="F217" s="79" t="s">
        <v>37</v>
      </c>
      <c r="G217" s="62" t="s">
        <v>13</v>
      </c>
      <c r="H217" s="63" t="s">
        <v>83</v>
      </c>
      <c r="I217" s="64" t="s">
        <v>95</v>
      </c>
    </row>
    <row r="218" spans="1:9" ht="16.5" customHeight="1" x14ac:dyDescent="0.25">
      <c r="A218" s="56">
        <v>42061</v>
      </c>
      <c r="B218" s="73" t="s">
        <v>129</v>
      </c>
      <c r="C218" s="58" t="s">
        <v>122</v>
      </c>
      <c r="D218" s="58" t="s">
        <v>9</v>
      </c>
      <c r="E218" s="76">
        <v>15000</v>
      </c>
      <c r="F218" s="79" t="s">
        <v>37</v>
      </c>
      <c r="G218" s="62" t="s">
        <v>13</v>
      </c>
      <c r="H218" s="63" t="s">
        <v>83</v>
      </c>
      <c r="I218" s="64" t="s">
        <v>95</v>
      </c>
    </row>
    <row r="219" spans="1:9" ht="16.5" customHeight="1" x14ac:dyDescent="0.25">
      <c r="A219" s="56">
        <v>42061</v>
      </c>
      <c r="B219" s="73" t="s">
        <v>132</v>
      </c>
      <c r="C219" s="58" t="s">
        <v>94</v>
      </c>
      <c r="D219" s="58" t="s">
        <v>11</v>
      </c>
      <c r="E219" s="76">
        <v>500</v>
      </c>
      <c r="F219" s="79" t="s">
        <v>37</v>
      </c>
      <c r="G219" s="62" t="s">
        <v>13</v>
      </c>
      <c r="H219" s="63" t="s">
        <v>83</v>
      </c>
      <c r="I219" s="64" t="s">
        <v>95</v>
      </c>
    </row>
    <row r="220" spans="1:9" ht="16.5" customHeight="1" x14ac:dyDescent="0.25">
      <c r="A220" s="56">
        <v>42061</v>
      </c>
      <c r="B220" s="73" t="s">
        <v>127</v>
      </c>
      <c r="C220" s="58" t="s">
        <v>94</v>
      </c>
      <c r="D220" s="58" t="s">
        <v>11</v>
      </c>
      <c r="E220" s="76">
        <v>300</v>
      </c>
      <c r="F220" s="79" t="s">
        <v>37</v>
      </c>
      <c r="G220" s="62" t="s">
        <v>13</v>
      </c>
      <c r="H220" s="63" t="s">
        <v>85</v>
      </c>
      <c r="I220" s="64" t="s">
        <v>95</v>
      </c>
    </row>
    <row r="221" spans="1:9" ht="16.5" customHeight="1" x14ac:dyDescent="0.25">
      <c r="A221" s="56">
        <v>42061</v>
      </c>
      <c r="B221" s="73" t="s">
        <v>130</v>
      </c>
      <c r="C221" s="58" t="s">
        <v>94</v>
      </c>
      <c r="D221" s="58" t="s">
        <v>11</v>
      </c>
      <c r="E221" s="76">
        <v>300</v>
      </c>
      <c r="F221" s="79" t="s">
        <v>37</v>
      </c>
      <c r="G221" s="62" t="s">
        <v>13</v>
      </c>
      <c r="H221" s="63" t="s">
        <v>85</v>
      </c>
      <c r="I221" s="64" t="s">
        <v>95</v>
      </c>
    </row>
    <row r="222" spans="1:9" ht="16.5" customHeight="1" x14ac:dyDescent="0.25">
      <c r="A222" s="56">
        <v>42061</v>
      </c>
      <c r="B222" s="73" t="s">
        <v>128</v>
      </c>
      <c r="C222" s="58" t="s">
        <v>94</v>
      </c>
      <c r="D222" s="58" t="s">
        <v>11</v>
      </c>
      <c r="E222" s="76">
        <v>400</v>
      </c>
      <c r="F222" s="79" t="s">
        <v>37</v>
      </c>
      <c r="G222" s="62" t="s">
        <v>13</v>
      </c>
      <c r="H222" s="63" t="s">
        <v>87</v>
      </c>
      <c r="I222" s="64" t="s">
        <v>95</v>
      </c>
    </row>
    <row r="223" spans="1:9" ht="16.5" customHeight="1" x14ac:dyDescent="0.25">
      <c r="A223" s="56">
        <v>42061</v>
      </c>
      <c r="B223" s="73" t="s">
        <v>131</v>
      </c>
      <c r="C223" s="58" t="s">
        <v>94</v>
      </c>
      <c r="D223" s="58" t="s">
        <v>11</v>
      </c>
      <c r="E223" s="76">
        <v>400</v>
      </c>
      <c r="F223" s="79" t="s">
        <v>37</v>
      </c>
      <c r="G223" s="62" t="s">
        <v>13</v>
      </c>
      <c r="H223" s="63" t="s">
        <v>87</v>
      </c>
      <c r="I223" s="64" t="s">
        <v>95</v>
      </c>
    </row>
    <row r="224" spans="1:9" ht="16.5" customHeight="1" x14ac:dyDescent="0.25">
      <c r="A224" s="56">
        <v>42061</v>
      </c>
      <c r="B224" s="73" t="s">
        <v>142</v>
      </c>
      <c r="C224" s="58" t="s">
        <v>94</v>
      </c>
      <c r="D224" s="58" t="s">
        <v>8</v>
      </c>
      <c r="E224" s="76">
        <v>600</v>
      </c>
      <c r="F224" s="79" t="s">
        <v>38</v>
      </c>
      <c r="G224" s="62" t="s">
        <v>13</v>
      </c>
      <c r="H224" s="63" t="s">
        <v>81</v>
      </c>
      <c r="I224" s="64" t="s">
        <v>95</v>
      </c>
    </row>
    <row r="225" spans="1:9" ht="16.5" customHeight="1" x14ac:dyDescent="0.25">
      <c r="A225" s="56">
        <v>42061</v>
      </c>
      <c r="B225" s="73" t="s">
        <v>143</v>
      </c>
      <c r="C225" s="58" t="s">
        <v>94</v>
      </c>
      <c r="D225" s="58" t="s">
        <v>8</v>
      </c>
      <c r="E225" s="76">
        <v>600</v>
      </c>
      <c r="F225" s="79" t="s">
        <v>38</v>
      </c>
      <c r="G225" s="62" t="s">
        <v>13</v>
      </c>
      <c r="H225" s="63" t="s">
        <v>81</v>
      </c>
      <c r="I225" s="64" t="s">
        <v>95</v>
      </c>
    </row>
    <row r="226" spans="1:9" ht="16.5" customHeight="1" x14ac:dyDescent="0.25">
      <c r="A226" s="56">
        <v>42062</v>
      </c>
      <c r="B226" s="73" t="s">
        <v>116</v>
      </c>
      <c r="C226" s="58" t="s">
        <v>94</v>
      </c>
      <c r="D226" s="59" t="s">
        <v>9</v>
      </c>
      <c r="E226" s="76">
        <v>150</v>
      </c>
      <c r="F226" s="79" t="s">
        <v>35</v>
      </c>
      <c r="G226" s="62" t="s">
        <v>13</v>
      </c>
      <c r="H226" s="63" t="s">
        <v>90</v>
      </c>
      <c r="I226" s="64" t="s">
        <v>95</v>
      </c>
    </row>
    <row r="227" spans="1:9" ht="16.5" customHeight="1" x14ac:dyDescent="0.25">
      <c r="A227" s="56">
        <v>42062</v>
      </c>
      <c r="B227" s="73" t="s">
        <v>115</v>
      </c>
      <c r="C227" s="58" t="s">
        <v>94</v>
      </c>
      <c r="D227" s="59" t="s">
        <v>9</v>
      </c>
      <c r="E227" s="76">
        <v>150</v>
      </c>
      <c r="F227" s="79" t="s">
        <v>35</v>
      </c>
      <c r="G227" s="62" t="s">
        <v>13</v>
      </c>
      <c r="H227" s="63" t="s">
        <v>90</v>
      </c>
      <c r="I227" s="64" t="s">
        <v>95</v>
      </c>
    </row>
    <row r="228" spans="1:9" ht="16.5" customHeight="1" x14ac:dyDescent="0.25">
      <c r="A228" s="56">
        <v>42062</v>
      </c>
      <c r="B228" s="73" t="s">
        <v>92</v>
      </c>
      <c r="C228" s="58" t="s">
        <v>114</v>
      </c>
      <c r="D228" s="59" t="s">
        <v>9</v>
      </c>
      <c r="E228" s="76">
        <v>2750</v>
      </c>
      <c r="F228" s="79" t="s">
        <v>35</v>
      </c>
      <c r="G228" s="62" t="s">
        <v>13</v>
      </c>
      <c r="H228" s="63" t="s">
        <v>90</v>
      </c>
      <c r="I228" s="64" t="s">
        <v>95</v>
      </c>
    </row>
    <row r="229" spans="1:9" ht="16.5" customHeight="1" x14ac:dyDescent="0.25">
      <c r="A229" s="56">
        <v>42062</v>
      </c>
      <c r="B229" s="73" t="s">
        <v>474</v>
      </c>
      <c r="C229" s="58" t="s">
        <v>114</v>
      </c>
      <c r="D229" s="59" t="s">
        <v>9</v>
      </c>
      <c r="E229" s="76">
        <v>500</v>
      </c>
      <c r="F229" s="79" t="s">
        <v>35</v>
      </c>
      <c r="G229" s="62" t="s">
        <v>13</v>
      </c>
      <c r="H229" s="63" t="s">
        <v>91</v>
      </c>
      <c r="I229" s="64" t="s">
        <v>95</v>
      </c>
    </row>
    <row r="230" spans="1:9" ht="16.5" customHeight="1" x14ac:dyDescent="0.25">
      <c r="A230" s="56">
        <v>42062</v>
      </c>
      <c r="B230" s="73" t="s">
        <v>142</v>
      </c>
      <c r="C230" s="58" t="s">
        <v>94</v>
      </c>
      <c r="D230" s="58" t="s">
        <v>8</v>
      </c>
      <c r="E230" s="76">
        <v>600</v>
      </c>
      <c r="F230" s="79" t="s">
        <v>38</v>
      </c>
      <c r="G230" s="62" t="s">
        <v>13</v>
      </c>
      <c r="H230" s="63" t="s">
        <v>81</v>
      </c>
      <c r="I230" s="64" t="s">
        <v>95</v>
      </c>
    </row>
    <row r="231" spans="1:9" ht="16.5" customHeight="1" x14ac:dyDescent="0.25">
      <c r="A231" s="56">
        <v>42062</v>
      </c>
      <c r="B231" s="73" t="s">
        <v>143</v>
      </c>
      <c r="C231" s="58" t="s">
        <v>94</v>
      </c>
      <c r="D231" s="58" t="s">
        <v>8</v>
      </c>
      <c r="E231" s="76">
        <v>600</v>
      </c>
      <c r="F231" s="79" t="s">
        <v>38</v>
      </c>
      <c r="G231" s="62" t="s">
        <v>13</v>
      </c>
      <c r="H231" s="63" t="s">
        <v>81</v>
      </c>
      <c r="I231" s="64" t="s">
        <v>95</v>
      </c>
    </row>
    <row r="232" spans="1:9" ht="16.5" customHeight="1" x14ac:dyDescent="0.25">
      <c r="A232" s="56">
        <v>42062</v>
      </c>
      <c r="B232" s="73" t="s">
        <v>154</v>
      </c>
      <c r="C232" s="58" t="s">
        <v>94</v>
      </c>
      <c r="D232" s="58" t="s">
        <v>8</v>
      </c>
      <c r="E232" s="76">
        <v>800</v>
      </c>
      <c r="F232" s="79" t="s">
        <v>38</v>
      </c>
      <c r="G232" s="62" t="s">
        <v>13</v>
      </c>
      <c r="H232" s="63" t="s">
        <v>84</v>
      </c>
      <c r="I232" s="64" t="s">
        <v>95</v>
      </c>
    </row>
    <row r="233" spans="1:9" ht="16.5" customHeight="1" x14ac:dyDescent="0.25">
      <c r="A233" s="56">
        <v>42062</v>
      </c>
      <c r="B233" s="73" t="s">
        <v>162</v>
      </c>
      <c r="C233" s="58" t="s">
        <v>94</v>
      </c>
      <c r="D233" s="58" t="s">
        <v>8</v>
      </c>
      <c r="E233" s="76">
        <v>700</v>
      </c>
      <c r="F233" s="79" t="s">
        <v>38</v>
      </c>
      <c r="G233" s="62" t="s">
        <v>13</v>
      </c>
      <c r="H233" s="63" t="s">
        <v>84</v>
      </c>
      <c r="I233" s="64" t="s">
        <v>95</v>
      </c>
    </row>
    <row r="234" spans="1:9" ht="16.5" customHeight="1" x14ac:dyDescent="0.25">
      <c r="A234" s="56">
        <v>42062</v>
      </c>
      <c r="B234" s="73" t="s">
        <v>163</v>
      </c>
      <c r="C234" s="58" t="s">
        <v>94</v>
      </c>
      <c r="D234" s="58" t="s">
        <v>8</v>
      </c>
      <c r="E234" s="76">
        <v>700</v>
      </c>
      <c r="F234" s="79" t="s">
        <v>38</v>
      </c>
      <c r="G234" s="62" t="s">
        <v>13</v>
      </c>
      <c r="H234" s="63" t="s">
        <v>84</v>
      </c>
      <c r="I234" s="64" t="s">
        <v>95</v>
      </c>
    </row>
    <row r="235" spans="1:9" ht="16.5" customHeight="1" x14ac:dyDescent="0.25">
      <c r="A235" s="56">
        <v>42062</v>
      </c>
      <c r="B235" s="73" t="s">
        <v>164</v>
      </c>
      <c r="C235" s="58" t="s">
        <v>94</v>
      </c>
      <c r="D235" s="58" t="s">
        <v>8</v>
      </c>
      <c r="E235" s="76">
        <v>200</v>
      </c>
      <c r="F235" s="79" t="s">
        <v>38</v>
      </c>
      <c r="G235" s="62" t="s">
        <v>13</v>
      </c>
      <c r="H235" s="63" t="s">
        <v>84</v>
      </c>
      <c r="I235" s="64" t="s">
        <v>95</v>
      </c>
    </row>
    <row r="236" spans="1:9" ht="16.5" customHeight="1" x14ac:dyDescent="0.25">
      <c r="A236" s="56">
        <v>42062</v>
      </c>
      <c r="B236" s="73" t="s">
        <v>165</v>
      </c>
      <c r="C236" s="58" t="s">
        <v>215</v>
      </c>
      <c r="D236" s="58" t="s">
        <v>8</v>
      </c>
      <c r="E236" s="76">
        <v>1500</v>
      </c>
      <c r="F236" s="79" t="s">
        <v>38</v>
      </c>
      <c r="G236" s="62" t="s">
        <v>13</v>
      </c>
      <c r="H236" s="63" t="s">
        <v>84</v>
      </c>
      <c r="I236" s="64" t="s">
        <v>95</v>
      </c>
    </row>
    <row r="237" spans="1:9" ht="16.5" customHeight="1" x14ac:dyDescent="0.25">
      <c r="A237" s="56">
        <v>42062</v>
      </c>
      <c r="B237" s="65" t="s">
        <v>221</v>
      </c>
      <c r="C237" s="58" t="s">
        <v>135</v>
      </c>
      <c r="D237" s="59" t="s">
        <v>10</v>
      </c>
      <c r="E237" s="67">
        <v>201300</v>
      </c>
      <c r="F237" s="68" t="s">
        <v>217</v>
      </c>
      <c r="G237" s="83" t="s">
        <v>13</v>
      </c>
      <c r="H237" s="63" t="s">
        <v>218</v>
      </c>
      <c r="I237" s="64" t="s">
        <v>95</v>
      </c>
    </row>
    <row r="238" spans="1:9" ht="16.5" customHeight="1" x14ac:dyDescent="0.25">
      <c r="A238" s="56">
        <v>42062</v>
      </c>
      <c r="B238" s="65" t="s">
        <v>222</v>
      </c>
      <c r="C238" s="58" t="s">
        <v>135</v>
      </c>
      <c r="D238" s="59" t="s">
        <v>10</v>
      </c>
      <c r="E238" s="67">
        <v>195170</v>
      </c>
      <c r="F238" s="68" t="s">
        <v>217</v>
      </c>
      <c r="G238" s="83" t="s">
        <v>13</v>
      </c>
      <c r="H238" s="63" t="s">
        <v>218</v>
      </c>
      <c r="I238" s="64" t="s">
        <v>95</v>
      </c>
    </row>
    <row r="239" spans="1:9" ht="16.5" customHeight="1" x14ac:dyDescent="0.25">
      <c r="A239" s="56">
        <v>42062</v>
      </c>
      <c r="B239" s="65" t="s">
        <v>223</v>
      </c>
      <c r="C239" s="58" t="s">
        <v>135</v>
      </c>
      <c r="D239" s="59" t="s">
        <v>14</v>
      </c>
      <c r="E239" s="67">
        <v>149830</v>
      </c>
      <c r="F239" s="68" t="s">
        <v>217</v>
      </c>
      <c r="G239" s="83" t="s">
        <v>13</v>
      </c>
      <c r="H239" s="63" t="s">
        <v>218</v>
      </c>
      <c r="I239" s="64" t="s">
        <v>95</v>
      </c>
    </row>
    <row r="240" spans="1:9" ht="16.5" customHeight="1" x14ac:dyDescent="0.25">
      <c r="A240" s="56">
        <v>42062</v>
      </c>
      <c r="B240" s="65" t="s">
        <v>224</v>
      </c>
      <c r="C240" s="58" t="s">
        <v>135</v>
      </c>
      <c r="D240" s="59" t="s">
        <v>11</v>
      </c>
      <c r="E240" s="67">
        <v>148430</v>
      </c>
      <c r="F240" s="68" t="s">
        <v>217</v>
      </c>
      <c r="G240" s="83" t="s">
        <v>13</v>
      </c>
      <c r="H240" s="63" t="s">
        <v>218</v>
      </c>
      <c r="I240" s="64" t="s">
        <v>95</v>
      </c>
    </row>
    <row r="241" spans="1:9" ht="16.5" customHeight="1" x14ac:dyDescent="0.25">
      <c r="A241" s="56">
        <v>42062</v>
      </c>
      <c r="B241" s="65" t="s">
        <v>225</v>
      </c>
      <c r="C241" s="58" t="s">
        <v>135</v>
      </c>
      <c r="D241" s="59" t="s">
        <v>9</v>
      </c>
      <c r="E241" s="67">
        <v>165590</v>
      </c>
      <c r="F241" s="68" t="s">
        <v>217</v>
      </c>
      <c r="G241" s="83" t="s">
        <v>13</v>
      </c>
      <c r="H241" s="63" t="s">
        <v>218</v>
      </c>
      <c r="I241" s="64" t="s">
        <v>95</v>
      </c>
    </row>
    <row r="242" spans="1:9" ht="16.5" customHeight="1" x14ac:dyDescent="0.25">
      <c r="A242" s="56">
        <v>42062</v>
      </c>
      <c r="B242" s="65" t="s">
        <v>226</v>
      </c>
      <c r="C242" s="58" t="s">
        <v>135</v>
      </c>
      <c r="D242" s="59" t="s">
        <v>11</v>
      </c>
      <c r="E242" s="67">
        <v>149130</v>
      </c>
      <c r="F242" s="68" t="s">
        <v>217</v>
      </c>
      <c r="G242" s="83" t="s">
        <v>13</v>
      </c>
      <c r="H242" s="63" t="s">
        <v>218</v>
      </c>
      <c r="I242" s="64" t="s">
        <v>95</v>
      </c>
    </row>
    <row r="243" spans="1:9" ht="16.5" customHeight="1" x14ac:dyDescent="0.25">
      <c r="A243" s="56">
        <v>42062</v>
      </c>
      <c r="B243" s="65" t="s">
        <v>227</v>
      </c>
      <c r="C243" s="58" t="s">
        <v>135</v>
      </c>
      <c r="D243" s="59" t="s">
        <v>8</v>
      </c>
      <c r="E243" s="67">
        <v>150530</v>
      </c>
      <c r="F243" s="68" t="s">
        <v>217</v>
      </c>
      <c r="G243" s="83" t="s">
        <v>13</v>
      </c>
      <c r="H243" s="63" t="s">
        <v>218</v>
      </c>
      <c r="I243" s="64" t="s">
        <v>95</v>
      </c>
    </row>
    <row r="244" spans="1:9" ht="16.5" customHeight="1" x14ac:dyDescent="0.25">
      <c r="A244" s="56">
        <v>42062</v>
      </c>
      <c r="B244" s="69" t="s">
        <v>228</v>
      </c>
      <c r="C244" s="74" t="s">
        <v>122</v>
      </c>
      <c r="D244" s="59" t="s">
        <v>9</v>
      </c>
      <c r="E244" s="67">
        <v>85000</v>
      </c>
      <c r="F244" s="68" t="s">
        <v>217</v>
      </c>
      <c r="G244" s="83" t="s">
        <v>13</v>
      </c>
      <c r="H244" s="63" t="s">
        <v>218</v>
      </c>
      <c r="I244" s="64" t="s">
        <v>95</v>
      </c>
    </row>
    <row r="245" spans="1:9" ht="16.5" customHeight="1" x14ac:dyDescent="0.25">
      <c r="A245" s="56">
        <v>42062</v>
      </c>
      <c r="B245" s="69" t="s">
        <v>237</v>
      </c>
      <c r="C245" s="58" t="s">
        <v>135</v>
      </c>
      <c r="D245" s="59" t="s">
        <v>9</v>
      </c>
      <c r="E245" s="67">
        <v>440000</v>
      </c>
      <c r="F245" s="68" t="s">
        <v>217</v>
      </c>
      <c r="G245" s="83" t="s">
        <v>13</v>
      </c>
      <c r="H245" s="63" t="s">
        <v>218</v>
      </c>
      <c r="I245" s="64" t="s">
        <v>95</v>
      </c>
    </row>
    <row r="246" spans="1:9" ht="16.5" customHeight="1" x14ac:dyDescent="0.25">
      <c r="A246" s="56">
        <v>42062</v>
      </c>
      <c r="B246" s="69" t="s">
        <v>235</v>
      </c>
      <c r="C246" s="63" t="s">
        <v>234</v>
      </c>
      <c r="D246" s="63" t="s">
        <v>9</v>
      </c>
      <c r="E246" s="67">
        <v>3300</v>
      </c>
      <c r="F246" s="68" t="s">
        <v>217</v>
      </c>
      <c r="G246" s="63" t="s">
        <v>13</v>
      </c>
      <c r="H246" s="63" t="s">
        <v>236</v>
      </c>
      <c r="I246" s="64" t="s">
        <v>95</v>
      </c>
    </row>
  </sheetData>
  <autoFilter ref="A1:I246">
    <sortState ref="A2:I246">
      <sortCondition ref="A1:A246"/>
    </sortState>
  </autoFilter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6"/>
  <sheetViews>
    <sheetView topLeftCell="A76" workbookViewId="0">
      <selection activeCell="G37" sqref="G37"/>
    </sheetView>
  </sheetViews>
  <sheetFormatPr baseColWidth="10" defaultRowHeight="12.75" x14ac:dyDescent="0.2"/>
  <cols>
    <col min="1" max="1" width="11.42578125" style="90"/>
    <col min="2" max="2" width="51.28515625" style="90" customWidth="1"/>
    <col min="3" max="3" width="11.42578125" style="90"/>
    <col min="4" max="4" width="14" style="90" customWidth="1"/>
    <col min="5" max="16384" width="11.42578125" style="90"/>
  </cols>
  <sheetData>
    <row r="1" spans="1:14" s="92" customFormat="1" ht="38.25" x14ac:dyDescent="0.25">
      <c r="A1" s="115" t="s">
        <v>0</v>
      </c>
      <c r="B1" s="116" t="s">
        <v>460</v>
      </c>
      <c r="C1" s="116" t="s">
        <v>461</v>
      </c>
      <c r="D1" s="116" t="s">
        <v>462</v>
      </c>
      <c r="E1" s="117" t="s">
        <v>463</v>
      </c>
      <c r="F1" s="101" t="s">
        <v>464</v>
      </c>
      <c r="G1" s="96" t="s">
        <v>465</v>
      </c>
      <c r="H1" s="97" t="s">
        <v>466</v>
      </c>
      <c r="I1" s="101" t="s">
        <v>467</v>
      </c>
      <c r="J1" s="101" t="s">
        <v>468</v>
      </c>
      <c r="K1" s="118" t="s">
        <v>469</v>
      </c>
      <c r="L1" s="116" t="s">
        <v>470</v>
      </c>
      <c r="M1" s="119" t="s">
        <v>471</v>
      </c>
      <c r="N1" s="91"/>
    </row>
    <row r="2" spans="1:14" x14ac:dyDescent="0.2">
      <c r="A2" s="103">
        <v>42004</v>
      </c>
      <c r="B2" s="104" t="s">
        <v>284</v>
      </c>
      <c r="C2" s="105" t="str">
        <f>IF(B2="Crédit téléphone", "Telephone",IF(B2="Frais visa", "Travel Expenses",IF(B2="Transport local","Transport",IF(B2="Boissons","Trust Building",IF(B2="Nourriture","Travel Subsistence",IF(B2="Bonus opération","Bonus",IF(B2="Hébergement","Travel Subsistence",IF(B2&lt;&gt;"","Transport",""))))))))</f>
        <v>Telephone</v>
      </c>
      <c r="D2" s="106" t="s">
        <v>8</v>
      </c>
      <c r="E2" s="107">
        <v>4500</v>
      </c>
      <c r="F2" s="108">
        <f t="shared" ref="F2:F65" si="0">E2/655.957</f>
        <v>6.8602057756834673</v>
      </c>
      <c r="G2" s="109">
        <f t="shared" ref="G2:G65" si="1">E2/H2</f>
        <v>7.8136720508076216</v>
      </c>
      <c r="H2" s="110">
        <v>575.91359999999997</v>
      </c>
      <c r="I2" s="111" t="s">
        <v>38</v>
      </c>
      <c r="J2" s="112" t="s">
        <v>472</v>
      </c>
      <c r="K2" s="113" t="s">
        <v>285</v>
      </c>
      <c r="L2" s="114" t="s">
        <v>13</v>
      </c>
      <c r="M2" s="114" t="s">
        <v>473</v>
      </c>
    </row>
    <row r="3" spans="1:14" x14ac:dyDescent="0.2">
      <c r="A3" s="85">
        <v>42004</v>
      </c>
      <c r="B3" s="86" t="s">
        <v>284</v>
      </c>
      <c r="C3" s="87" t="str">
        <f>IF(B3="Crédit téléphone", "Telephone",IF(B3="Frais visa", "Travel Expenses",IF(B3="Transport local","Transport",IF(B3="Boissons","Trust Building",IF(B3="Nourriture","Travel Subsistence",IF(B3="Bonus opération","Bonus",IF(B3="Hébergement","Travel Subsistence",IF(B3&lt;&gt;"","Transport",""))))))))</f>
        <v>Telephone</v>
      </c>
      <c r="D3" s="88" t="s">
        <v>8</v>
      </c>
      <c r="E3" s="93">
        <v>4500</v>
      </c>
      <c r="F3" s="95">
        <f t="shared" si="0"/>
        <v>6.8602057756834673</v>
      </c>
      <c r="G3" s="94">
        <f t="shared" si="1"/>
        <v>7.8136720508076216</v>
      </c>
      <c r="H3" s="98">
        <v>575.91359999999997</v>
      </c>
      <c r="I3" s="99" t="s">
        <v>38</v>
      </c>
      <c r="J3" s="102" t="s">
        <v>472</v>
      </c>
      <c r="K3" s="100" t="s">
        <v>285</v>
      </c>
      <c r="L3" s="89" t="s">
        <v>13</v>
      </c>
      <c r="M3" s="89" t="s">
        <v>473</v>
      </c>
    </row>
    <row r="4" spans="1:14" x14ac:dyDescent="0.2">
      <c r="A4" s="85">
        <v>42005</v>
      </c>
      <c r="B4" s="86" t="s">
        <v>286</v>
      </c>
      <c r="C4" s="87" t="s">
        <v>104</v>
      </c>
      <c r="D4" s="88" t="s">
        <v>8</v>
      </c>
      <c r="E4" s="93">
        <v>4500</v>
      </c>
      <c r="F4" s="95">
        <f t="shared" si="0"/>
        <v>6.8602057756834673</v>
      </c>
      <c r="G4" s="94">
        <f t="shared" si="1"/>
        <v>7.8136720508076216</v>
      </c>
      <c r="H4" s="98">
        <v>575.91359999999997</v>
      </c>
      <c r="I4" s="99" t="s">
        <v>12</v>
      </c>
      <c r="J4" s="102" t="s">
        <v>472</v>
      </c>
      <c r="K4" s="100" t="s">
        <v>287</v>
      </c>
      <c r="L4" s="89" t="s">
        <v>13</v>
      </c>
      <c r="M4" s="89" t="s">
        <v>473</v>
      </c>
    </row>
    <row r="5" spans="1:14" x14ac:dyDescent="0.2">
      <c r="A5" s="85">
        <v>42010</v>
      </c>
      <c r="B5" s="86" t="s">
        <v>286</v>
      </c>
      <c r="C5" s="87" t="s">
        <v>104</v>
      </c>
      <c r="D5" s="88" t="s">
        <v>8</v>
      </c>
      <c r="E5" s="93">
        <v>4500</v>
      </c>
      <c r="F5" s="95">
        <f t="shared" si="0"/>
        <v>6.8602057756834673</v>
      </c>
      <c r="G5" s="94">
        <f t="shared" si="1"/>
        <v>7.8136720508076216</v>
      </c>
      <c r="H5" s="98">
        <v>575.91359999999997</v>
      </c>
      <c r="I5" s="99" t="s">
        <v>12</v>
      </c>
      <c r="J5" s="102" t="s">
        <v>472</v>
      </c>
      <c r="K5" s="100" t="s">
        <v>287</v>
      </c>
      <c r="L5" s="89" t="s">
        <v>13</v>
      </c>
      <c r="M5" s="89" t="s">
        <v>473</v>
      </c>
    </row>
    <row r="6" spans="1:14" x14ac:dyDescent="0.2">
      <c r="A6" s="85">
        <v>42017</v>
      </c>
      <c r="B6" s="86" t="s">
        <v>288</v>
      </c>
      <c r="C6" s="87" t="s">
        <v>94</v>
      </c>
      <c r="D6" s="88" t="s">
        <v>9</v>
      </c>
      <c r="E6" s="93">
        <v>600</v>
      </c>
      <c r="F6" s="95">
        <f t="shared" si="0"/>
        <v>0.91469410342446233</v>
      </c>
      <c r="G6" s="94">
        <f t="shared" si="1"/>
        <v>1.0418229401076828</v>
      </c>
      <c r="H6" s="98">
        <v>575.91359999999997</v>
      </c>
      <c r="I6" s="99" t="s">
        <v>35</v>
      </c>
      <c r="J6" s="102" t="s">
        <v>472</v>
      </c>
      <c r="K6" s="100" t="s">
        <v>289</v>
      </c>
      <c r="L6" s="89" t="s">
        <v>13</v>
      </c>
      <c r="M6" s="89" t="s">
        <v>473</v>
      </c>
    </row>
    <row r="7" spans="1:14" x14ac:dyDescent="0.2">
      <c r="A7" s="85">
        <v>42017</v>
      </c>
      <c r="B7" s="86" t="s">
        <v>290</v>
      </c>
      <c r="C7" s="87" t="s">
        <v>94</v>
      </c>
      <c r="D7" s="88" t="s">
        <v>9</v>
      </c>
      <c r="E7" s="93">
        <v>600</v>
      </c>
      <c r="F7" s="95">
        <f t="shared" si="0"/>
        <v>0.91469410342446233</v>
      </c>
      <c r="G7" s="94">
        <f t="shared" si="1"/>
        <v>1.0418229401076828</v>
      </c>
      <c r="H7" s="98">
        <v>575.91359999999997</v>
      </c>
      <c r="I7" s="99" t="s">
        <v>35</v>
      </c>
      <c r="J7" s="102" t="s">
        <v>472</v>
      </c>
      <c r="K7" s="100" t="s">
        <v>289</v>
      </c>
      <c r="L7" s="89" t="s">
        <v>13</v>
      </c>
      <c r="M7" s="89" t="s">
        <v>473</v>
      </c>
    </row>
    <row r="8" spans="1:14" x14ac:dyDescent="0.2">
      <c r="A8" s="85">
        <v>42017</v>
      </c>
      <c r="B8" s="86" t="s">
        <v>291</v>
      </c>
      <c r="C8" s="87" t="s">
        <v>94</v>
      </c>
      <c r="D8" s="88" t="s">
        <v>9</v>
      </c>
      <c r="E8" s="93">
        <v>200</v>
      </c>
      <c r="F8" s="95">
        <f t="shared" si="0"/>
        <v>0.30489803447482078</v>
      </c>
      <c r="G8" s="94">
        <f t="shared" si="1"/>
        <v>0.34727431336922765</v>
      </c>
      <c r="H8" s="98">
        <v>575.91359999999997</v>
      </c>
      <c r="I8" s="99" t="s">
        <v>35</v>
      </c>
      <c r="J8" s="102" t="s">
        <v>472</v>
      </c>
      <c r="K8" s="100" t="s">
        <v>289</v>
      </c>
      <c r="L8" s="89" t="s">
        <v>13</v>
      </c>
      <c r="M8" s="89" t="s">
        <v>473</v>
      </c>
    </row>
    <row r="9" spans="1:14" x14ac:dyDescent="0.2">
      <c r="A9" s="85">
        <v>42017</v>
      </c>
      <c r="B9" s="86" t="s">
        <v>292</v>
      </c>
      <c r="C9" s="87" t="s">
        <v>104</v>
      </c>
      <c r="D9" s="88" t="s">
        <v>9</v>
      </c>
      <c r="E9" s="93">
        <v>27000</v>
      </c>
      <c r="F9" s="95">
        <f t="shared" si="0"/>
        <v>41.161234654100802</v>
      </c>
      <c r="G9" s="94">
        <f t="shared" si="1"/>
        <v>46.88203230484573</v>
      </c>
      <c r="H9" s="98">
        <v>575.91359999999997</v>
      </c>
      <c r="I9" s="99" t="s">
        <v>35</v>
      </c>
      <c r="J9" s="102" t="s">
        <v>472</v>
      </c>
      <c r="K9" s="100" t="s">
        <v>289</v>
      </c>
      <c r="L9" s="89" t="s">
        <v>13</v>
      </c>
      <c r="M9" s="89" t="s">
        <v>473</v>
      </c>
    </row>
    <row r="10" spans="1:14" x14ac:dyDescent="0.2">
      <c r="A10" s="85">
        <v>42017</v>
      </c>
      <c r="B10" s="86" t="s">
        <v>40</v>
      </c>
      <c r="C10" s="87" t="s">
        <v>103</v>
      </c>
      <c r="D10" s="88" t="s">
        <v>9</v>
      </c>
      <c r="E10" s="93">
        <v>24000</v>
      </c>
      <c r="F10" s="95">
        <f t="shared" si="0"/>
        <v>36.587764136978493</v>
      </c>
      <c r="G10" s="94">
        <f t="shared" si="1"/>
        <v>41.672917604307315</v>
      </c>
      <c r="H10" s="98">
        <v>575.91359999999997</v>
      </c>
      <c r="I10" s="99" t="s">
        <v>35</v>
      </c>
      <c r="J10" s="102" t="s">
        <v>472</v>
      </c>
      <c r="K10" s="100" t="s">
        <v>289</v>
      </c>
      <c r="L10" s="89" t="s">
        <v>13</v>
      </c>
      <c r="M10" s="89" t="s">
        <v>473</v>
      </c>
    </row>
    <row r="11" spans="1:14" x14ac:dyDescent="0.2">
      <c r="A11" s="85">
        <v>42017</v>
      </c>
      <c r="B11" s="86" t="s">
        <v>293</v>
      </c>
      <c r="C11" s="87" t="s">
        <v>94</v>
      </c>
      <c r="D11" s="88" t="s">
        <v>9</v>
      </c>
      <c r="E11" s="93">
        <v>400</v>
      </c>
      <c r="F11" s="95">
        <f t="shared" si="0"/>
        <v>0.60979606894964156</v>
      </c>
      <c r="G11" s="94">
        <f t="shared" si="1"/>
        <v>0.6945486267384553</v>
      </c>
      <c r="H11" s="98">
        <v>575.91359999999997</v>
      </c>
      <c r="I11" s="99" t="s">
        <v>35</v>
      </c>
      <c r="J11" s="102" t="s">
        <v>472</v>
      </c>
      <c r="K11" s="100" t="s">
        <v>294</v>
      </c>
      <c r="L11" s="89" t="s">
        <v>13</v>
      </c>
      <c r="M11" s="89" t="s">
        <v>473</v>
      </c>
    </row>
    <row r="12" spans="1:14" x14ac:dyDescent="0.2">
      <c r="A12" s="85">
        <v>42017</v>
      </c>
      <c r="B12" s="86" t="s">
        <v>295</v>
      </c>
      <c r="C12" s="87" t="s">
        <v>94</v>
      </c>
      <c r="D12" s="88" t="s">
        <v>9</v>
      </c>
      <c r="E12" s="93">
        <v>400</v>
      </c>
      <c r="F12" s="95">
        <f t="shared" si="0"/>
        <v>0.60979606894964156</v>
      </c>
      <c r="G12" s="94">
        <f t="shared" si="1"/>
        <v>0.6945486267384553</v>
      </c>
      <c r="H12" s="98">
        <v>575.91359999999997</v>
      </c>
      <c r="I12" s="99" t="s">
        <v>35</v>
      </c>
      <c r="J12" s="102" t="s">
        <v>472</v>
      </c>
      <c r="K12" s="100" t="s">
        <v>294</v>
      </c>
      <c r="L12" s="89" t="s">
        <v>13</v>
      </c>
      <c r="M12" s="89" t="s">
        <v>473</v>
      </c>
    </row>
    <row r="13" spans="1:14" x14ac:dyDescent="0.2">
      <c r="A13" s="85">
        <v>42017</v>
      </c>
      <c r="B13" s="86" t="s">
        <v>296</v>
      </c>
      <c r="C13" s="87" t="s">
        <v>111</v>
      </c>
      <c r="D13" s="88" t="s">
        <v>9</v>
      </c>
      <c r="E13" s="93">
        <v>25000</v>
      </c>
      <c r="F13" s="95">
        <f t="shared" si="0"/>
        <v>38.112254309352593</v>
      </c>
      <c r="G13" s="94">
        <f t="shared" si="1"/>
        <v>43.409289171153453</v>
      </c>
      <c r="H13" s="98">
        <v>575.91359999999997</v>
      </c>
      <c r="I13" s="99" t="s">
        <v>35</v>
      </c>
      <c r="J13" s="102" t="s">
        <v>472</v>
      </c>
      <c r="K13" s="100" t="s">
        <v>294</v>
      </c>
      <c r="L13" s="89" t="s">
        <v>13</v>
      </c>
      <c r="M13" s="89" t="s">
        <v>473</v>
      </c>
    </row>
    <row r="14" spans="1:14" x14ac:dyDescent="0.2">
      <c r="A14" s="85">
        <v>42017</v>
      </c>
      <c r="B14" s="86" t="s">
        <v>142</v>
      </c>
      <c r="C14" s="87" t="str">
        <f>IF(B14="Crédit téléphone", "Telephone",IF(B14="Frais visa", "Travel Expenses",IF(B14="Transport local","Transport",IF(B14="Boissons","Trust Building",IF(B14="Nourriture","Travel Subsistence",IF(B14="Bonus opération","Bonus",IF(B14="Hébergement","Travel Subsistence",IF(B14&lt;&gt;"","Transport",""))))))))</f>
        <v>Transport</v>
      </c>
      <c r="D14" s="88" t="s">
        <v>8</v>
      </c>
      <c r="E14" s="93">
        <v>600</v>
      </c>
      <c r="F14" s="95">
        <f t="shared" si="0"/>
        <v>0.91469410342446233</v>
      </c>
      <c r="G14" s="94">
        <f t="shared" si="1"/>
        <v>1.0418229401076828</v>
      </c>
      <c r="H14" s="98">
        <v>575.91359999999997</v>
      </c>
      <c r="I14" s="99" t="s">
        <v>38</v>
      </c>
      <c r="J14" s="102" t="s">
        <v>472</v>
      </c>
      <c r="K14" s="100" t="s">
        <v>297</v>
      </c>
      <c r="L14" s="89" t="s">
        <v>13</v>
      </c>
      <c r="M14" s="89" t="s">
        <v>473</v>
      </c>
    </row>
    <row r="15" spans="1:14" x14ac:dyDescent="0.2">
      <c r="A15" s="85">
        <v>42017</v>
      </c>
      <c r="B15" s="86" t="s">
        <v>143</v>
      </c>
      <c r="C15" s="87" t="str">
        <f>IF(B15="Crédit téléphone", "Telephone",IF(B15="Frais visa", "Travel Expenses",IF(B15="Transport local","Transport",IF(B15="Boissons","Trust Building",IF(B15="Nourriture","Travel Subsistence",IF(B15="Bonus opération","Bonus",IF(B15="Hébergement","Travel Subsistence",IF(B15&lt;&gt;"","Transport",""))))))))</f>
        <v>Transport</v>
      </c>
      <c r="D15" s="88" t="s">
        <v>8</v>
      </c>
      <c r="E15" s="93">
        <v>600</v>
      </c>
      <c r="F15" s="95">
        <f t="shared" si="0"/>
        <v>0.91469410342446233</v>
      </c>
      <c r="G15" s="94">
        <f t="shared" si="1"/>
        <v>1.0418229401076828</v>
      </c>
      <c r="H15" s="98">
        <v>575.91359999999997</v>
      </c>
      <c r="I15" s="99" t="s">
        <v>38</v>
      </c>
      <c r="J15" s="102" t="s">
        <v>472</v>
      </c>
      <c r="K15" s="100" t="s">
        <v>297</v>
      </c>
      <c r="L15" s="89" t="s">
        <v>13</v>
      </c>
      <c r="M15" s="89" t="s">
        <v>473</v>
      </c>
    </row>
    <row r="16" spans="1:14" x14ac:dyDescent="0.2">
      <c r="A16" s="85">
        <v>42018</v>
      </c>
      <c r="B16" s="86" t="s">
        <v>119</v>
      </c>
      <c r="C16" s="87" t="s">
        <v>103</v>
      </c>
      <c r="D16" s="88" t="s">
        <v>9</v>
      </c>
      <c r="E16" s="93">
        <v>2000</v>
      </c>
      <c r="F16" s="95">
        <f t="shared" si="0"/>
        <v>3.0489803447482076</v>
      </c>
      <c r="G16" s="94">
        <f t="shared" si="1"/>
        <v>3.4727431336922763</v>
      </c>
      <c r="H16" s="98">
        <v>575.91359999999997</v>
      </c>
      <c r="I16" s="99" t="s">
        <v>35</v>
      </c>
      <c r="J16" s="102" t="s">
        <v>472</v>
      </c>
      <c r="K16" s="100" t="s">
        <v>298</v>
      </c>
      <c r="L16" s="89" t="s">
        <v>13</v>
      </c>
      <c r="M16" s="89" t="s">
        <v>473</v>
      </c>
    </row>
    <row r="17" spans="1:13" x14ac:dyDescent="0.2">
      <c r="A17" s="85">
        <v>42018</v>
      </c>
      <c r="B17" s="86" t="s">
        <v>299</v>
      </c>
      <c r="C17" s="87" t="str">
        <f>IF(B17="Visite de prisonnier", "Jail visit",IF(B17="Frais d'appel (Cour)", "Court fees",IF(B17="Honoraires d'avocat", "Lawyer fees",IF(B17="Nourriture pour détenu", "Jail visit",IF(B17="Crédit téléphone", "Telephone",IF(B17="Frais visa", "Travel Expenses",IF(B17="Transport local","Transport",IF(B17="Boissons","Trust Building",IF(B17="Nourriture","Travel Subsistence",IF(B17="Bonus opération","Bonus",IF(B17="Hébergement","Travel Subsistence",IF(B17&lt;&gt;"","Transport",""))))))))))))</f>
        <v>Transport</v>
      </c>
      <c r="D17" s="88" t="s">
        <v>11</v>
      </c>
      <c r="E17" s="93">
        <v>800</v>
      </c>
      <c r="F17" s="95">
        <f t="shared" si="0"/>
        <v>1.2195921378992831</v>
      </c>
      <c r="G17" s="94">
        <f t="shared" si="1"/>
        <v>1.3890972534769106</v>
      </c>
      <c r="H17" s="98">
        <v>575.91359999999997</v>
      </c>
      <c r="I17" s="99" t="s">
        <v>37</v>
      </c>
      <c r="J17" s="102" t="s">
        <v>472</v>
      </c>
      <c r="K17" s="100" t="s">
        <v>300</v>
      </c>
      <c r="L17" s="89" t="s">
        <v>13</v>
      </c>
      <c r="M17" s="89" t="s">
        <v>473</v>
      </c>
    </row>
    <row r="18" spans="1:13" x14ac:dyDescent="0.2">
      <c r="A18" s="85">
        <v>42018</v>
      </c>
      <c r="B18" s="86" t="s">
        <v>301</v>
      </c>
      <c r="C18" s="87" t="str">
        <f>IF(B18="Visite de prisonnier", "Jail visit",IF(B18="Frais d'appel (Cour)", "Court fees",IF(B18="Honoraires d'avocat", "Lawyer fees",IF(B18="Nourriture pour détenu", "Jail visit",IF(B18="Crédit téléphone", "Telephone",IF(B18="Frais visa", "Travel Expenses",IF(B18="Transport local","Transport",IF(B18="Boissons","Trust Building",IF(B18="Nourriture","Travel Subsistence",IF(B18="Bonus opération","Bonus",IF(B18="Hébergement","Travel Subsistence",IF(B18&lt;&gt;"","Transport",""))))))))))))</f>
        <v>Transport</v>
      </c>
      <c r="D18" s="88" t="s">
        <v>11</v>
      </c>
      <c r="E18" s="93">
        <v>800</v>
      </c>
      <c r="F18" s="95">
        <f t="shared" si="0"/>
        <v>1.2195921378992831</v>
      </c>
      <c r="G18" s="94">
        <f t="shared" si="1"/>
        <v>1.3890972534769106</v>
      </c>
      <c r="H18" s="98">
        <v>575.91359999999997</v>
      </c>
      <c r="I18" s="99" t="s">
        <v>37</v>
      </c>
      <c r="J18" s="102" t="s">
        <v>472</v>
      </c>
      <c r="K18" s="100" t="s">
        <v>300</v>
      </c>
      <c r="L18" s="89" t="s">
        <v>13</v>
      </c>
      <c r="M18" s="89" t="s">
        <v>473</v>
      </c>
    </row>
    <row r="19" spans="1:13" x14ac:dyDescent="0.2">
      <c r="A19" s="85">
        <v>42018</v>
      </c>
      <c r="B19" s="86" t="s">
        <v>302</v>
      </c>
      <c r="C19" s="87" t="s">
        <v>122</v>
      </c>
      <c r="D19" s="88" t="s">
        <v>9</v>
      </c>
      <c r="E19" s="93">
        <v>15000</v>
      </c>
      <c r="F19" s="95">
        <f t="shared" si="0"/>
        <v>22.867352585611556</v>
      </c>
      <c r="G19" s="94">
        <f t="shared" si="1"/>
        <v>26.045573502692072</v>
      </c>
      <c r="H19" s="98">
        <v>575.91359999999997</v>
      </c>
      <c r="I19" s="99" t="s">
        <v>37</v>
      </c>
      <c r="J19" s="102" t="s">
        <v>472</v>
      </c>
      <c r="K19" s="100" t="s">
        <v>300</v>
      </c>
      <c r="L19" s="89" t="s">
        <v>13</v>
      </c>
      <c r="M19" s="89" t="s">
        <v>473</v>
      </c>
    </row>
    <row r="20" spans="1:13" x14ac:dyDescent="0.2">
      <c r="A20" s="85">
        <v>42018</v>
      </c>
      <c r="B20" s="86" t="s">
        <v>142</v>
      </c>
      <c r="C20" s="87" t="str">
        <f t="shared" ref="C20:C25" si="2">IF(B20="Crédit téléphone", "Telephone",IF(B20="Frais visa", "Travel Expenses",IF(B20="Transport local","Transport",IF(B20="Boissons","Trust Building",IF(B20="Nourriture","Travel Subsistence",IF(B20="Bonus opération","Bonus",IF(B20="Hébergement","Travel Subsistence",IF(B20&lt;&gt;"","Transport",""))))))))</f>
        <v>Transport</v>
      </c>
      <c r="D20" s="88" t="s">
        <v>8</v>
      </c>
      <c r="E20" s="93">
        <v>600</v>
      </c>
      <c r="F20" s="95">
        <f t="shared" si="0"/>
        <v>0.91469410342446233</v>
      </c>
      <c r="G20" s="94">
        <f t="shared" si="1"/>
        <v>1.0418229401076828</v>
      </c>
      <c r="H20" s="98">
        <v>575.91359999999997</v>
      </c>
      <c r="I20" s="99" t="s">
        <v>38</v>
      </c>
      <c r="J20" s="102" t="s">
        <v>472</v>
      </c>
      <c r="K20" s="100" t="s">
        <v>297</v>
      </c>
      <c r="L20" s="89" t="s">
        <v>13</v>
      </c>
      <c r="M20" s="89" t="s">
        <v>473</v>
      </c>
    </row>
    <row r="21" spans="1:13" x14ac:dyDescent="0.2">
      <c r="A21" s="85">
        <v>42018</v>
      </c>
      <c r="B21" s="86" t="s">
        <v>143</v>
      </c>
      <c r="C21" s="87" t="str">
        <f t="shared" si="2"/>
        <v>Transport</v>
      </c>
      <c r="D21" s="88" t="s">
        <v>8</v>
      </c>
      <c r="E21" s="93">
        <v>600</v>
      </c>
      <c r="F21" s="95">
        <f t="shared" si="0"/>
        <v>0.91469410342446233</v>
      </c>
      <c r="G21" s="94">
        <f t="shared" si="1"/>
        <v>1.0418229401076828</v>
      </c>
      <c r="H21" s="98">
        <v>575.91359999999997</v>
      </c>
      <c r="I21" s="99" t="s">
        <v>38</v>
      </c>
      <c r="J21" s="102" t="s">
        <v>472</v>
      </c>
      <c r="K21" s="100" t="s">
        <v>297</v>
      </c>
      <c r="L21" s="89" t="s">
        <v>13</v>
      </c>
      <c r="M21" s="89" t="s">
        <v>473</v>
      </c>
    </row>
    <row r="22" spans="1:13" x14ac:dyDescent="0.2">
      <c r="A22" s="85">
        <v>42019</v>
      </c>
      <c r="B22" s="86" t="s">
        <v>142</v>
      </c>
      <c r="C22" s="87" t="str">
        <f t="shared" si="2"/>
        <v>Transport</v>
      </c>
      <c r="D22" s="88" t="s">
        <v>8</v>
      </c>
      <c r="E22" s="93">
        <v>600</v>
      </c>
      <c r="F22" s="95">
        <f t="shared" si="0"/>
        <v>0.91469410342446233</v>
      </c>
      <c r="G22" s="94">
        <f t="shared" si="1"/>
        <v>1.0418229401076828</v>
      </c>
      <c r="H22" s="98">
        <v>575.91359999999997</v>
      </c>
      <c r="I22" s="99" t="s">
        <v>38</v>
      </c>
      <c r="J22" s="102" t="s">
        <v>472</v>
      </c>
      <c r="K22" s="100" t="s">
        <v>297</v>
      </c>
      <c r="L22" s="89" t="s">
        <v>13</v>
      </c>
      <c r="M22" s="89" t="s">
        <v>473</v>
      </c>
    </row>
    <row r="23" spans="1:13" x14ac:dyDescent="0.2">
      <c r="A23" s="85">
        <v>42019</v>
      </c>
      <c r="B23" s="86" t="s">
        <v>143</v>
      </c>
      <c r="C23" s="87" t="str">
        <f t="shared" si="2"/>
        <v>Transport</v>
      </c>
      <c r="D23" s="88" t="s">
        <v>8</v>
      </c>
      <c r="E23" s="93">
        <v>600</v>
      </c>
      <c r="F23" s="95">
        <f t="shared" si="0"/>
        <v>0.91469410342446233</v>
      </c>
      <c r="G23" s="94">
        <f t="shared" si="1"/>
        <v>1.0418229401076828</v>
      </c>
      <c r="H23" s="98">
        <v>575.91359999999997</v>
      </c>
      <c r="I23" s="99" t="s">
        <v>38</v>
      </c>
      <c r="J23" s="102" t="s">
        <v>472</v>
      </c>
      <c r="K23" s="100" t="s">
        <v>297</v>
      </c>
      <c r="L23" s="89" t="s">
        <v>13</v>
      </c>
      <c r="M23" s="89" t="s">
        <v>473</v>
      </c>
    </row>
    <row r="24" spans="1:13" x14ac:dyDescent="0.2">
      <c r="A24" s="85">
        <v>42020</v>
      </c>
      <c r="B24" s="86" t="s">
        <v>142</v>
      </c>
      <c r="C24" s="87" t="str">
        <f t="shared" si="2"/>
        <v>Transport</v>
      </c>
      <c r="D24" s="88" t="s">
        <v>8</v>
      </c>
      <c r="E24" s="93">
        <v>600</v>
      </c>
      <c r="F24" s="95">
        <f t="shared" si="0"/>
        <v>0.91469410342446233</v>
      </c>
      <c r="G24" s="94">
        <f t="shared" si="1"/>
        <v>1.0418229401076828</v>
      </c>
      <c r="H24" s="98">
        <v>575.91359999999997</v>
      </c>
      <c r="I24" s="99" t="s">
        <v>38</v>
      </c>
      <c r="J24" s="102" t="s">
        <v>472</v>
      </c>
      <c r="K24" s="100" t="s">
        <v>303</v>
      </c>
      <c r="L24" s="89" t="s">
        <v>13</v>
      </c>
      <c r="M24" s="89" t="s">
        <v>473</v>
      </c>
    </row>
    <row r="25" spans="1:13" x14ac:dyDescent="0.2">
      <c r="A25" s="85">
        <v>42020</v>
      </c>
      <c r="B25" s="86" t="s">
        <v>143</v>
      </c>
      <c r="C25" s="87" t="str">
        <f t="shared" si="2"/>
        <v>Transport</v>
      </c>
      <c r="D25" s="88" t="s">
        <v>8</v>
      </c>
      <c r="E25" s="93">
        <v>600</v>
      </c>
      <c r="F25" s="95">
        <f t="shared" si="0"/>
        <v>0.91469410342446233</v>
      </c>
      <c r="G25" s="94">
        <f t="shared" si="1"/>
        <v>1.0418229401076828</v>
      </c>
      <c r="H25" s="98">
        <v>575.91359999999997</v>
      </c>
      <c r="I25" s="99" t="s">
        <v>38</v>
      </c>
      <c r="J25" s="102" t="s">
        <v>472</v>
      </c>
      <c r="K25" s="100" t="s">
        <v>303</v>
      </c>
      <c r="L25" s="89" t="s">
        <v>13</v>
      </c>
      <c r="M25" s="89" t="s">
        <v>473</v>
      </c>
    </row>
    <row r="26" spans="1:13" x14ac:dyDescent="0.2">
      <c r="A26" s="85">
        <v>42021</v>
      </c>
      <c r="B26" s="86" t="s">
        <v>304</v>
      </c>
      <c r="C26" s="87" t="s">
        <v>114</v>
      </c>
      <c r="D26" s="88" t="s">
        <v>9</v>
      </c>
      <c r="E26" s="93">
        <v>253623</v>
      </c>
      <c r="F26" s="95">
        <f t="shared" si="0"/>
        <v>386.64577098803733</v>
      </c>
      <c r="G26" s="94">
        <f t="shared" si="1"/>
        <v>440.38376589821809</v>
      </c>
      <c r="H26" s="98">
        <v>575.91359999999997</v>
      </c>
      <c r="I26" s="99" t="s">
        <v>35</v>
      </c>
      <c r="J26" s="102" t="s">
        <v>472</v>
      </c>
      <c r="K26" s="100" t="s">
        <v>305</v>
      </c>
      <c r="L26" s="89" t="s">
        <v>13</v>
      </c>
      <c r="M26" s="89" t="s">
        <v>473</v>
      </c>
    </row>
    <row r="27" spans="1:13" x14ac:dyDescent="0.2">
      <c r="A27" s="85">
        <v>42021</v>
      </c>
      <c r="B27" s="86" t="s">
        <v>306</v>
      </c>
      <c r="C27" s="87" t="s">
        <v>114</v>
      </c>
      <c r="D27" s="88" t="s">
        <v>9</v>
      </c>
      <c r="E27" s="93">
        <v>2750</v>
      </c>
      <c r="F27" s="95">
        <f t="shared" si="0"/>
        <v>4.1923479740287855</v>
      </c>
      <c r="G27" s="94">
        <f t="shared" si="1"/>
        <v>4.7750218088268799</v>
      </c>
      <c r="H27" s="98">
        <v>575.91359999999997</v>
      </c>
      <c r="I27" s="99" t="s">
        <v>35</v>
      </c>
      <c r="J27" s="102" t="s">
        <v>472</v>
      </c>
      <c r="K27" s="100" t="s">
        <v>305</v>
      </c>
      <c r="L27" s="89" t="s">
        <v>13</v>
      </c>
      <c r="M27" s="89" t="s">
        <v>473</v>
      </c>
    </row>
    <row r="28" spans="1:13" x14ac:dyDescent="0.2">
      <c r="A28" s="85">
        <v>42021</v>
      </c>
      <c r="B28" s="86" t="s">
        <v>307</v>
      </c>
      <c r="C28" s="87" t="s">
        <v>94</v>
      </c>
      <c r="D28" s="88" t="s">
        <v>9</v>
      </c>
      <c r="E28" s="93">
        <v>150</v>
      </c>
      <c r="F28" s="95">
        <f t="shared" si="0"/>
        <v>0.22867352585611558</v>
      </c>
      <c r="G28" s="94">
        <f t="shared" si="1"/>
        <v>0.26045573502692071</v>
      </c>
      <c r="H28" s="98">
        <v>575.91359999999997</v>
      </c>
      <c r="I28" s="99" t="s">
        <v>35</v>
      </c>
      <c r="J28" s="102" t="s">
        <v>472</v>
      </c>
      <c r="K28" s="100" t="s">
        <v>305</v>
      </c>
      <c r="L28" s="89" t="s">
        <v>13</v>
      </c>
      <c r="M28" s="89" t="s">
        <v>473</v>
      </c>
    </row>
    <row r="29" spans="1:13" x14ac:dyDescent="0.2">
      <c r="A29" s="85">
        <v>42021</v>
      </c>
      <c r="B29" s="86" t="s">
        <v>308</v>
      </c>
      <c r="C29" s="87" t="s">
        <v>94</v>
      </c>
      <c r="D29" s="88" t="s">
        <v>9</v>
      </c>
      <c r="E29" s="93">
        <v>800</v>
      </c>
      <c r="F29" s="95">
        <f t="shared" si="0"/>
        <v>1.2195921378992831</v>
      </c>
      <c r="G29" s="94">
        <f t="shared" si="1"/>
        <v>1.3890972534769106</v>
      </c>
      <c r="H29" s="98">
        <v>575.91359999999997</v>
      </c>
      <c r="I29" s="99" t="s">
        <v>35</v>
      </c>
      <c r="J29" s="102" t="s">
        <v>472</v>
      </c>
      <c r="K29" s="100" t="s">
        <v>305</v>
      </c>
      <c r="L29" s="89" t="s">
        <v>13</v>
      </c>
      <c r="M29" s="89" t="s">
        <v>473</v>
      </c>
    </row>
    <row r="30" spans="1:13" x14ac:dyDescent="0.2">
      <c r="A30" s="85">
        <v>42021</v>
      </c>
      <c r="B30" s="86" t="s">
        <v>309</v>
      </c>
      <c r="C30" s="87" t="s">
        <v>94</v>
      </c>
      <c r="D30" s="88" t="s">
        <v>9</v>
      </c>
      <c r="E30" s="93">
        <v>600</v>
      </c>
      <c r="F30" s="95">
        <f t="shared" si="0"/>
        <v>0.91469410342446233</v>
      </c>
      <c r="G30" s="94">
        <f t="shared" si="1"/>
        <v>1.0418229401076828</v>
      </c>
      <c r="H30" s="98">
        <v>575.91359999999997</v>
      </c>
      <c r="I30" s="99" t="s">
        <v>35</v>
      </c>
      <c r="J30" s="102" t="s">
        <v>472</v>
      </c>
      <c r="K30" s="100" t="s">
        <v>305</v>
      </c>
      <c r="L30" s="89" t="s">
        <v>13</v>
      </c>
      <c r="M30" s="89" t="s">
        <v>473</v>
      </c>
    </row>
    <row r="31" spans="1:13" x14ac:dyDescent="0.2">
      <c r="A31" s="85">
        <v>42021</v>
      </c>
      <c r="B31" s="86" t="s">
        <v>142</v>
      </c>
      <c r="C31" s="87" t="str">
        <f t="shared" ref="C31:C40" si="3">IF(B31="Crédit téléphone", "Telephone",IF(B31="Frais visa", "Travel Expenses",IF(B31="Transport local","Transport",IF(B31="Boissons","Trust Building",IF(B31="Nourriture","Travel Subsistence",IF(B31="Bonus opération","Bonus",IF(B31="Hébergement","Travel Subsistence",IF(B31&lt;&gt;"","Transport",""))))))))</f>
        <v>Transport</v>
      </c>
      <c r="D31" s="88" t="s">
        <v>8</v>
      </c>
      <c r="E31" s="93">
        <v>600</v>
      </c>
      <c r="F31" s="95">
        <f t="shared" si="0"/>
        <v>0.91469410342446233</v>
      </c>
      <c r="G31" s="94">
        <f t="shared" si="1"/>
        <v>1.0418229401076828</v>
      </c>
      <c r="H31" s="98">
        <v>575.91359999999997</v>
      </c>
      <c r="I31" s="99" t="s">
        <v>38</v>
      </c>
      <c r="J31" s="102" t="s">
        <v>472</v>
      </c>
      <c r="K31" s="100" t="s">
        <v>303</v>
      </c>
      <c r="L31" s="89" t="s">
        <v>13</v>
      </c>
      <c r="M31" s="89" t="s">
        <v>473</v>
      </c>
    </row>
    <row r="32" spans="1:13" x14ac:dyDescent="0.2">
      <c r="A32" s="85">
        <v>42021</v>
      </c>
      <c r="B32" s="86" t="s">
        <v>143</v>
      </c>
      <c r="C32" s="87" t="str">
        <f t="shared" si="3"/>
        <v>Transport</v>
      </c>
      <c r="D32" s="88" t="s">
        <v>8</v>
      </c>
      <c r="E32" s="93">
        <v>600</v>
      </c>
      <c r="F32" s="95">
        <f t="shared" si="0"/>
        <v>0.91469410342446233</v>
      </c>
      <c r="G32" s="94">
        <f t="shared" si="1"/>
        <v>1.0418229401076828</v>
      </c>
      <c r="H32" s="98">
        <v>575.91359999999997</v>
      </c>
      <c r="I32" s="99" t="s">
        <v>38</v>
      </c>
      <c r="J32" s="102" t="s">
        <v>472</v>
      </c>
      <c r="K32" s="100" t="s">
        <v>303</v>
      </c>
      <c r="L32" s="89" t="s">
        <v>13</v>
      </c>
      <c r="M32" s="89" t="s">
        <v>473</v>
      </c>
    </row>
    <row r="33" spans="1:13" x14ac:dyDescent="0.2">
      <c r="A33" s="85">
        <v>42021</v>
      </c>
      <c r="B33" s="86" t="s">
        <v>310</v>
      </c>
      <c r="C33" s="87" t="str">
        <f t="shared" si="3"/>
        <v>Transport</v>
      </c>
      <c r="D33" s="88" t="s">
        <v>8</v>
      </c>
      <c r="E33" s="93">
        <v>1400</v>
      </c>
      <c r="F33" s="95">
        <f t="shared" si="0"/>
        <v>2.1342862413237453</v>
      </c>
      <c r="G33" s="94">
        <f t="shared" si="1"/>
        <v>2.4309201935845932</v>
      </c>
      <c r="H33" s="98">
        <v>575.91359999999997</v>
      </c>
      <c r="I33" s="99" t="s">
        <v>38</v>
      </c>
      <c r="J33" s="102" t="s">
        <v>472</v>
      </c>
      <c r="K33" s="100" t="s">
        <v>311</v>
      </c>
      <c r="L33" s="89" t="s">
        <v>13</v>
      </c>
      <c r="M33" s="89" t="s">
        <v>473</v>
      </c>
    </row>
    <row r="34" spans="1:13" x14ac:dyDescent="0.2">
      <c r="A34" s="85">
        <v>42021</v>
      </c>
      <c r="B34" s="86" t="s">
        <v>312</v>
      </c>
      <c r="C34" s="87" t="str">
        <f t="shared" si="3"/>
        <v>Transport</v>
      </c>
      <c r="D34" s="88" t="s">
        <v>8</v>
      </c>
      <c r="E34" s="93">
        <v>300</v>
      </c>
      <c r="F34" s="95">
        <f t="shared" si="0"/>
        <v>0.45734705171223117</v>
      </c>
      <c r="G34" s="94">
        <f t="shared" si="1"/>
        <v>0.52091147005384142</v>
      </c>
      <c r="H34" s="98">
        <v>575.91359999999997</v>
      </c>
      <c r="I34" s="99" t="s">
        <v>38</v>
      </c>
      <c r="J34" s="102" t="s">
        <v>472</v>
      </c>
      <c r="K34" s="100" t="s">
        <v>311</v>
      </c>
      <c r="L34" s="89" t="s">
        <v>13</v>
      </c>
      <c r="M34" s="89" t="s">
        <v>473</v>
      </c>
    </row>
    <row r="35" spans="1:13" x14ac:dyDescent="0.2">
      <c r="A35" s="85">
        <v>42021</v>
      </c>
      <c r="B35" s="86" t="s">
        <v>241</v>
      </c>
      <c r="C35" s="87" t="str">
        <f t="shared" si="3"/>
        <v>Trust Building</v>
      </c>
      <c r="D35" s="88" t="s">
        <v>8</v>
      </c>
      <c r="E35" s="93">
        <v>1500</v>
      </c>
      <c r="F35" s="95">
        <f t="shared" si="0"/>
        <v>2.2867352585611558</v>
      </c>
      <c r="G35" s="94">
        <f t="shared" si="1"/>
        <v>2.6045573502692072</v>
      </c>
      <c r="H35" s="98">
        <v>575.91359999999997</v>
      </c>
      <c r="I35" s="99" t="s">
        <v>38</v>
      </c>
      <c r="J35" s="102" t="s">
        <v>472</v>
      </c>
      <c r="K35" s="100" t="s">
        <v>311</v>
      </c>
      <c r="L35" s="89" t="s">
        <v>13</v>
      </c>
      <c r="M35" s="89" t="s">
        <v>473</v>
      </c>
    </row>
    <row r="36" spans="1:13" x14ac:dyDescent="0.2">
      <c r="A36" s="85">
        <v>42021</v>
      </c>
      <c r="B36" s="86" t="s">
        <v>313</v>
      </c>
      <c r="C36" s="87" t="str">
        <f t="shared" si="3"/>
        <v>Transport</v>
      </c>
      <c r="D36" s="88" t="s">
        <v>8</v>
      </c>
      <c r="E36" s="93">
        <v>300</v>
      </c>
      <c r="F36" s="95">
        <f t="shared" si="0"/>
        <v>0.45734705171223117</v>
      </c>
      <c r="G36" s="94">
        <f t="shared" si="1"/>
        <v>0.52091147005384142</v>
      </c>
      <c r="H36" s="98">
        <v>575.91359999999997</v>
      </c>
      <c r="I36" s="99" t="s">
        <v>38</v>
      </c>
      <c r="J36" s="102" t="s">
        <v>472</v>
      </c>
      <c r="K36" s="100" t="s">
        <v>311</v>
      </c>
      <c r="L36" s="89" t="s">
        <v>13</v>
      </c>
      <c r="M36" s="89" t="s">
        <v>473</v>
      </c>
    </row>
    <row r="37" spans="1:13" x14ac:dyDescent="0.2">
      <c r="A37" s="85">
        <v>42021</v>
      </c>
      <c r="B37" s="86" t="s">
        <v>314</v>
      </c>
      <c r="C37" s="87" t="str">
        <f t="shared" si="3"/>
        <v>Transport</v>
      </c>
      <c r="D37" s="88" t="s">
        <v>8</v>
      </c>
      <c r="E37" s="93">
        <v>1400</v>
      </c>
      <c r="F37" s="95">
        <f t="shared" si="0"/>
        <v>2.1342862413237453</v>
      </c>
      <c r="G37" s="94">
        <f t="shared" si="1"/>
        <v>2.4309201935845932</v>
      </c>
      <c r="H37" s="98">
        <v>575.91359999999997</v>
      </c>
      <c r="I37" s="99" t="s">
        <v>38</v>
      </c>
      <c r="J37" s="102" t="s">
        <v>472</v>
      </c>
      <c r="K37" s="100" t="s">
        <v>311</v>
      </c>
      <c r="L37" s="89" t="s">
        <v>13</v>
      </c>
      <c r="M37" s="89" t="s">
        <v>473</v>
      </c>
    </row>
    <row r="38" spans="1:13" x14ac:dyDescent="0.2">
      <c r="A38" s="85">
        <v>42023</v>
      </c>
      <c r="B38" s="86" t="s">
        <v>315</v>
      </c>
      <c r="C38" s="87" t="str">
        <f t="shared" si="3"/>
        <v>Transport</v>
      </c>
      <c r="D38" s="88" t="s">
        <v>8</v>
      </c>
      <c r="E38" s="93">
        <v>700</v>
      </c>
      <c r="F38" s="95">
        <f t="shared" si="0"/>
        <v>1.0671431206618727</v>
      </c>
      <c r="G38" s="94">
        <f t="shared" si="1"/>
        <v>1.2154600967922966</v>
      </c>
      <c r="H38" s="98">
        <v>575.91359999999997</v>
      </c>
      <c r="I38" s="99" t="s">
        <v>38</v>
      </c>
      <c r="J38" s="102" t="s">
        <v>472</v>
      </c>
      <c r="K38" s="100" t="s">
        <v>316</v>
      </c>
      <c r="L38" s="89" t="s">
        <v>13</v>
      </c>
      <c r="M38" s="89" t="s">
        <v>473</v>
      </c>
    </row>
    <row r="39" spans="1:13" x14ac:dyDescent="0.2">
      <c r="A39" s="85">
        <v>42023</v>
      </c>
      <c r="B39" s="86" t="s">
        <v>241</v>
      </c>
      <c r="C39" s="87" t="str">
        <f t="shared" si="3"/>
        <v>Trust Building</v>
      </c>
      <c r="D39" s="88" t="s">
        <v>8</v>
      </c>
      <c r="E39" s="93">
        <v>1500</v>
      </c>
      <c r="F39" s="95">
        <f t="shared" si="0"/>
        <v>2.2867352585611558</v>
      </c>
      <c r="G39" s="94">
        <f t="shared" si="1"/>
        <v>2.6045573502692072</v>
      </c>
      <c r="H39" s="98">
        <v>575.91359999999997</v>
      </c>
      <c r="I39" s="99" t="s">
        <v>38</v>
      </c>
      <c r="J39" s="102" t="s">
        <v>472</v>
      </c>
      <c r="K39" s="100" t="s">
        <v>316</v>
      </c>
      <c r="L39" s="89" t="s">
        <v>13</v>
      </c>
      <c r="M39" s="89" t="s">
        <v>473</v>
      </c>
    </row>
    <row r="40" spans="1:13" x14ac:dyDescent="0.2">
      <c r="A40" s="85">
        <v>42023</v>
      </c>
      <c r="B40" s="86" t="s">
        <v>317</v>
      </c>
      <c r="C40" s="87" t="str">
        <f t="shared" si="3"/>
        <v>Transport</v>
      </c>
      <c r="D40" s="88" t="s">
        <v>8</v>
      </c>
      <c r="E40" s="93">
        <v>700</v>
      </c>
      <c r="F40" s="95">
        <f t="shared" si="0"/>
        <v>1.0671431206618727</v>
      </c>
      <c r="G40" s="94">
        <f t="shared" si="1"/>
        <v>1.2154600967922966</v>
      </c>
      <c r="H40" s="98">
        <v>575.91359999999997</v>
      </c>
      <c r="I40" s="99" t="s">
        <v>38</v>
      </c>
      <c r="J40" s="102" t="s">
        <v>472</v>
      </c>
      <c r="K40" s="100" t="s">
        <v>316</v>
      </c>
      <c r="L40" s="89" t="s">
        <v>13</v>
      </c>
      <c r="M40" s="89" t="s">
        <v>473</v>
      </c>
    </row>
    <row r="41" spans="1:13" x14ac:dyDescent="0.2">
      <c r="A41" s="85">
        <v>42024</v>
      </c>
      <c r="B41" s="86" t="s">
        <v>292</v>
      </c>
      <c r="C41" s="87" t="s">
        <v>104</v>
      </c>
      <c r="D41" s="88" t="s">
        <v>9</v>
      </c>
      <c r="E41" s="93">
        <v>27000</v>
      </c>
      <c r="F41" s="95">
        <f t="shared" si="0"/>
        <v>41.161234654100802</v>
      </c>
      <c r="G41" s="94">
        <f t="shared" si="1"/>
        <v>46.88203230484573</v>
      </c>
      <c r="H41" s="98">
        <v>575.91359999999997</v>
      </c>
      <c r="I41" s="99" t="s">
        <v>35</v>
      </c>
      <c r="J41" s="102" t="s">
        <v>472</v>
      </c>
      <c r="K41" s="100" t="s">
        <v>318</v>
      </c>
      <c r="L41" s="89" t="s">
        <v>13</v>
      </c>
      <c r="M41" s="89" t="s">
        <v>473</v>
      </c>
    </row>
    <row r="42" spans="1:13" x14ac:dyDescent="0.2">
      <c r="A42" s="85">
        <v>42024</v>
      </c>
      <c r="B42" s="86" t="s">
        <v>288</v>
      </c>
      <c r="C42" s="87" t="s">
        <v>94</v>
      </c>
      <c r="D42" s="88" t="s">
        <v>9</v>
      </c>
      <c r="E42" s="93">
        <v>600</v>
      </c>
      <c r="F42" s="95">
        <f t="shared" si="0"/>
        <v>0.91469410342446233</v>
      </c>
      <c r="G42" s="94">
        <f t="shared" si="1"/>
        <v>1.0418229401076828</v>
      </c>
      <c r="H42" s="98">
        <v>575.91359999999997</v>
      </c>
      <c r="I42" s="99" t="s">
        <v>35</v>
      </c>
      <c r="J42" s="102" t="s">
        <v>472</v>
      </c>
      <c r="K42" s="100" t="s">
        <v>318</v>
      </c>
      <c r="L42" s="89" t="s">
        <v>13</v>
      </c>
      <c r="M42" s="89" t="s">
        <v>473</v>
      </c>
    </row>
    <row r="43" spans="1:13" x14ac:dyDescent="0.2">
      <c r="A43" s="85">
        <v>42024</v>
      </c>
      <c r="B43" s="86" t="s">
        <v>290</v>
      </c>
      <c r="C43" s="87" t="s">
        <v>94</v>
      </c>
      <c r="D43" s="88" t="s">
        <v>9</v>
      </c>
      <c r="E43" s="93">
        <v>600</v>
      </c>
      <c r="F43" s="95">
        <f t="shared" si="0"/>
        <v>0.91469410342446233</v>
      </c>
      <c r="G43" s="94">
        <f t="shared" si="1"/>
        <v>1.0418229401076828</v>
      </c>
      <c r="H43" s="98">
        <v>575.91359999999997</v>
      </c>
      <c r="I43" s="99" t="s">
        <v>35</v>
      </c>
      <c r="J43" s="102" t="s">
        <v>472</v>
      </c>
      <c r="K43" s="100" t="s">
        <v>318</v>
      </c>
      <c r="L43" s="89" t="s">
        <v>13</v>
      </c>
      <c r="M43" s="89" t="s">
        <v>473</v>
      </c>
    </row>
    <row r="44" spans="1:13" x14ac:dyDescent="0.2">
      <c r="A44" s="85">
        <v>42024</v>
      </c>
      <c r="B44" s="86" t="s">
        <v>319</v>
      </c>
      <c r="C44" s="87" t="s">
        <v>94</v>
      </c>
      <c r="D44" s="88" t="s">
        <v>8</v>
      </c>
      <c r="E44" s="93">
        <v>1600</v>
      </c>
      <c r="F44" s="95">
        <f t="shared" si="0"/>
        <v>2.4391842757985662</v>
      </c>
      <c r="G44" s="94">
        <f t="shared" si="1"/>
        <v>2.7781945069538212</v>
      </c>
      <c r="H44" s="98">
        <v>575.91359999999997</v>
      </c>
      <c r="I44" s="99" t="s">
        <v>12</v>
      </c>
      <c r="J44" s="102" t="s">
        <v>472</v>
      </c>
      <c r="K44" s="100" t="s">
        <v>320</v>
      </c>
      <c r="L44" s="89" t="s">
        <v>13</v>
      </c>
      <c r="M44" s="89" t="s">
        <v>473</v>
      </c>
    </row>
    <row r="45" spans="1:13" x14ac:dyDescent="0.2">
      <c r="A45" s="85">
        <v>42024</v>
      </c>
      <c r="B45" s="86" t="s">
        <v>321</v>
      </c>
      <c r="C45" s="87" t="str">
        <f>IF(B45="Crédit téléphone", "Telephone",IF(B45="Frais visa", "Travel Expenses",IF(B45="Transport local","Transport",IF(B45="Boissons","Trust Building",IF(B45="Nourriture","Travel Subsistence",IF(B45="Bonus opération","Bonus",IF(B45="Hébergement","Travel Subsistence",IF(B45&lt;&gt;"","Transport",""))))))))</f>
        <v>Transport</v>
      </c>
      <c r="D45" s="88" t="s">
        <v>8</v>
      </c>
      <c r="E45" s="93">
        <v>900</v>
      </c>
      <c r="F45" s="95">
        <f t="shared" si="0"/>
        <v>1.3720411551366933</v>
      </c>
      <c r="G45" s="94">
        <f t="shared" si="1"/>
        <v>1.5627344101615244</v>
      </c>
      <c r="H45" s="98">
        <v>575.91359999999997</v>
      </c>
      <c r="I45" s="99" t="s">
        <v>12</v>
      </c>
      <c r="J45" s="102" t="s">
        <v>472</v>
      </c>
      <c r="K45" s="100" t="s">
        <v>322</v>
      </c>
      <c r="L45" s="89" t="s">
        <v>13</v>
      </c>
      <c r="M45" s="89" t="s">
        <v>473</v>
      </c>
    </row>
    <row r="46" spans="1:13" x14ac:dyDescent="0.2">
      <c r="A46" s="85">
        <v>42024</v>
      </c>
      <c r="B46" s="86" t="s">
        <v>323</v>
      </c>
      <c r="C46" s="87" t="s">
        <v>215</v>
      </c>
      <c r="D46" s="88" t="s">
        <v>8</v>
      </c>
      <c r="E46" s="93">
        <v>1200</v>
      </c>
      <c r="F46" s="95">
        <f t="shared" si="0"/>
        <v>1.8293882068489247</v>
      </c>
      <c r="G46" s="94">
        <f t="shared" si="1"/>
        <v>2.0836458802153657</v>
      </c>
      <c r="H46" s="98">
        <v>575.91359999999997</v>
      </c>
      <c r="I46" s="99" t="s">
        <v>12</v>
      </c>
      <c r="J46" s="102" t="s">
        <v>472</v>
      </c>
      <c r="K46" s="100" t="s">
        <v>322</v>
      </c>
      <c r="L46" s="89" t="s">
        <v>13</v>
      </c>
      <c r="M46" s="89" t="s">
        <v>473</v>
      </c>
    </row>
    <row r="47" spans="1:13" x14ac:dyDescent="0.2">
      <c r="A47" s="85">
        <v>42024</v>
      </c>
      <c r="B47" s="86" t="s">
        <v>142</v>
      </c>
      <c r="C47" s="87" t="str">
        <f>IF(B47="Crédit téléphone", "Telephone",IF(B47="Frais visa", "Travel Expenses",IF(B47="Transport local","Transport",IF(B47="Boissons","Trust Building",IF(B47="Nourriture","Travel Subsistence",IF(B47="Bonus opération","Bonus",IF(B47="Hébergement","Travel Subsistence",IF(B47&lt;&gt;"","Transport",""))))))))</f>
        <v>Transport</v>
      </c>
      <c r="D47" s="88" t="s">
        <v>8</v>
      </c>
      <c r="E47" s="93">
        <v>600</v>
      </c>
      <c r="F47" s="95">
        <f t="shared" si="0"/>
        <v>0.91469410342446233</v>
      </c>
      <c r="G47" s="94">
        <f t="shared" si="1"/>
        <v>1.0418229401076828</v>
      </c>
      <c r="H47" s="98">
        <v>575.91359999999997</v>
      </c>
      <c r="I47" s="99" t="s">
        <v>38</v>
      </c>
      <c r="J47" s="102" t="s">
        <v>472</v>
      </c>
      <c r="K47" s="100" t="s">
        <v>303</v>
      </c>
      <c r="L47" s="89" t="s">
        <v>13</v>
      </c>
      <c r="M47" s="89" t="s">
        <v>473</v>
      </c>
    </row>
    <row r="48" spans="1:13" x14ac:dyDescent="0.2">
      <c r="A48" s="85">
        <v>42024</v>
      </c>
      <c r="B48" s="86" t="s">
        <v>143</v>
      </c>
      <c r="C48" s="87" t="str">
        <f>IF(B48="Crédit téléphone", "Telephone",IF(B48="Frais visa", "Travel Expenses",IF(B48="Transport local","Transport",IF(B48="Boissons","Trust Building",IF(B48="Nourriture","Travel Subsistence",IF(B48="Bonus opération","Bonus",IF(B48="Hébergement","Travel Subsistence",IF(B48&lt;&gt;"","Transport",""))))))))</f>
        <v>Transport</v>
      </c>
      <c r="D48" s="88" t="s">
        <v>8</v>
      </c>
      <c r="E48" s="93">
        <v>600</v>
      </c>
      <c r="F48" s="95">
        <f t="shared" si="0"/>
        <v>0.91469410342446233</v>
      </c>
      <c r="G48" s="94">
        <f t="shared" si="1"/>
        <v>1.0418229401076828</v>
      </c>
      <c r="H48" s="98">
        <v>575.91359999999997</v>
      </c>
      <c r="I48" s="99" t="s">
        <v>38</v>
      </c>
      <c r="J48" s="102" t="s">
        <v>472</v>
      </c>
      <c r="K48" s="100" t="s">
        <v>303</v>
      </c>
      <c r="L48" s="89" t="s">
        <v>13</v>
      </c>
      <c r="M48" s="89" t="s">
        <v>473</v>
      </c>
    </row>
    <row r="49" spans="1:13" x14ac:dyDescent="0.2">
      <c r="A49" s="85">
        <v>42024</v>
      </c>
      <c r="B49" s="86" t="s">
        <v>324</v>
      </c>
      <c r="C49" s="87" t="str">
        <f>IF(B49="Crédit téléphone", "Telephone",IF(B49="Frais visa", "Travel Expenses",IF(B49="Transport local","Transport",IF(B49="Boissons","Trust Building",IF(B49="Nourriture","Travel Subsistence",IF(B49="Bonus opération","Bonus",IF(B49="Hébergement","Travel Subsistence",IF(B49&lt;&gt;"","Transport",""))))))))</f>
        <v>Transport</v>
      </c>
      <c r="D49" s="88" t="s">
        <v>8</v>
      </c>
      <c r="E49" s="93">
        <v>700</v>
      </c>
      <c r="F49" s="95">
        <f t="shared" si="0"/>
        <v>1.0671431206618727</v>
      </c>
      <c r="G49" s="94">
        <f t="shared" si="1"/>
        <v>1.2154600967922966</v>
      </c>
      <c r="H49" s="98">
        <v>575.91359999999997</v>
      </c>
      <c r="I49" s="99" t="s">
        <v>38</v>
      </c>
      <c r="J49" s="102" t="s">
        <v>472</v>
      </c>
      <c r="K49" s="100" t="s">
        <v>325</v>
      </c>
      <c r="L49" s="89" t="s">
        <v>13</v>
      </c>
      <c r="M49" s="89" t="s">
        <v>473</v>
      </c>
    </row>
    <row r="50" spans="1:13" x14ac:dyDescent="0.2">
      <c r="A50" s="85">
        <v>42024</v>
      </c>
      <c r="B50" s="86" t="s">
        <v>241</v>
      </c>
      <c r="C50" s="87" t="str">
        <f>IF(B50="Crédit téléphone", "Telephone",IF(B50="Frais visa", "Travel Expenses",IF(B50="Transport local","Transport",IF(B50="Boissons","Trust Building",IF(B50="Nourriture","Travel Subsistence",IF(B50="Bonus opération","Bonus",IF(B50="Hébergement","Travel Subsistence",IF(B50&lt;&gt;"","Transport",""))))))))</f>
        <v>Trust Building</v>
      </c>
      <c r="D50" s="88" t="s">
        <v>8</v>
      </c>
      <c r="E50" s="93">
        <v>1500</v>
      </c>
      <c r="F50" s="95">
        <f t="shared" si="0"/>
        <v>2.2867352585611558</v>
      </c>
      <c r="G50" s="94">
        <f t="shared" si="1"/>
        <v>2.6045573502692072</v>
      </c>
      <c r="H50" s="98">
        <v>575.91359999999997</v>
      </c>
      <c r="I50" s="99" t="s">
        <v>38</v>
      </c>
      <c r="J50" s="102" t="s">
        <v>472</v>
      </c>
      <c r="K50" s="100" t="s">
        <v>325</v>
      </c>
      <c r="L50" s="89" t="s">
        <v>13</v>
      </c>
      <c r="M50" s="89" t="s">
        <v>473</v>
      </c>
    </row>
    <row r="51" spans="1:13" x14ac:dyDescent="0.2">
      <c r="A51" s="85">
        <v>42024</v>
      </c>
      <c r="B51" s="86" t="s">
        <v>326</v>
      </c>
      <c r="C51" s="87" t="str">
        <f>IF(B51="Crédit téléphone", "Telephone",IF(B51="Frais visa", "Travel Expenses",IF(B51="Transport local","Transport",IF(B51="Boissons","Trust Building",IF(B51="Nourriture","Travel Subsistence",IF(B51="Bonus opération","Bonus",IF(B51="Hébergement","Travel Subsistence",IF(B51&lt;&gt;"","Transport",""))))))))</f>
        <v>Transport</v>
      </c>
      <c r="D51" s="88" t="s">
        <v>8</v>
      </c>
      <c r="E51" s="93">
        <v>700</v>
      </c>
      <c r="F51" s="95">
        <f t="shared" si="0"/>
        <v>1.0671431206618727</v>
      </c>
      <c r="G51" s="94">
        <f t="shared" si="1"/>
        <v>1.2154600967922966</v>
      </c>
      <c r="H51" s="98">
        <v>575.91359999999997</v>
      </c>
      <c r="I51" s="99" t="s">
        <v>38</v>
      </c>
      <c r="J51" s="102" t="s">
        <v>472</v>
      </c>
      <c r="K51" s="100" t="s">
        <v>325</v>
      </c>
      <c r="L51" s="89" t="s">
        <v>13</v>
      </c>
      <c r="M51" s="89" t="s">
        <v>473</v>
      </c>
    </row>
    <row r="52" spans="1:13" x14ac:dyDescent="0.2">
      <c r="A52" s="85">
        <v>42025</v>
      </c>
      <c r="B52" s="86" t="s">
        <v>244</v>
      </c>
      <c r="C52" s="87" t="s">
        <v>94</v>
      </c>
      <c r="D52" s="88" t="s">
        <v>8</v>
      </c>
      <c r="E52" s="93">
        <v>600</v>
      </c>
      <c r="F52" s="95">
        <f t="shared" si="0"/>
        <v>0.91469410342446233</v>
      </c>
      <c r="G52" s="94">
        <f t="shared" si="1"/>
        <v>1.0418229401076828</v>
      </c>
      <c r="H52" s="98">
        <v>575.91359999999997</v>
      </c>
      <c r="I52" s="99" t="s">
        <v>12</v>
      </c>
      <c r="J52" s="102" t="s">
        <v>472</v>
      </c>
      <c r="K52" s="100" t="s">
        <v>327</v>
      </c>
      <c r="L52" s="89" t="s">
        <v>13</v>
      </c>
      <c r="M52" s="89" t="s">
        <v>473</v>
      </c>
    </row>
    <row r="53" spans="1:13" x14ac:dyDescent="0.2">
      <c r="A53" s="85">
        <v>42025</v>
      </c>
      <c r="B53" s="86" t="s">
        <v>328</v>
      </c>
      <c r="C53" s="87" t="str">
        <f>IF(B53="Crédit téléphone", "Telephone",IF(B53="Frais visa", "Travel Expenses",IF(B53="Transport local","Transport",IF(B53="Boissons","Trust Building",IF(B53="Nourriture","Travel Subsistence",IF(B53="Bonus opération","Bonus",IF(B53="Hébergement","Travel Subsistence",IF(B53&lt;&gt;"","Transport",""))))))))</f>
        <v>Transport</v>
      </c>
      <c r="D53" s="88" t="s">
        <v>8</v>
      </c>
      <c r="E53" s="93">
        <v>5500</v>
      </c>
      <c r="F53" s="95">
        <f t="shared" si="0"/>
        <v>8.3846959480575709</v>
      </c>
      <c r="G53" s="94">
        <f t="shared" si="1"/>
        <v>9.5500436176537598</v>
      </c>
      <c r="H53" s="98">
        <v>575.91359999999997</v>
      </c>
      <c r="I53" s="99" t="s">
        <v>12</v>
      </c>
      <c r="J53" s="102" t="s">
        <v>472</v>
      </c>
      <c r="K53" s="100" t="s">
        <v>329</v>
      </c>
      <c r="L53" s="89" t="s">
        <v>13</v>
      </c>
      <c r="M53" s="89" t="s">
        <v>473</v>
      </c>
    </row>
    <row r="54" spans="1:13" x14ac:dyDescent="0.2">
      <c r="A54" s="85">
        <v>42025</v>
      </c>
      <c r="B54" s="86" t="s">
        <v>239</v>
      </c>
      <c r="C54" s="87" t="str">
        <f>IF(B54="Crédit téléphone", "Telephone",IF(B54="Frais visa", "Travel Expenses",IF(B54="Transport local","Transport",IF(B54="Boissons","Trust Building",IF(B54="Nourriture","Travel Subsistence",IF(B54="Bonus opération","Bonus",IF(B54="Hébergement","Travel Subsistence",IF(B54&lt;&gt;"","Transport",""))))))))</f>
        <v>Transport</v>
      </c>
      <c r="D54" s="88" t="s">
        <v>8</v>
      </c>
      <c r="E54" s="93">
        <v>1600</v>
      </c>
      <c r="F54" s="95">
        <f t="shared" si="0"/>
        <v>2.4391842757985662</v>
      </c>
      <c r="G54" s="94">
        <f t="shared" si="1"/>
        <v>2.7781945069538212</v>
      </c>
      <c r="H54" s="98">
        <v>575.91359999999997</v>
      </c>
      <c r="I54" s="99" t="s">
        <v>12</v>
      </c>
      <c r="J54" s="102" t="s">
        <v>472</v>
      </c>
      <c r="K54" s="100" t="s">
        <v>327</v>
      </c>
      <c r="L54" s="89" t="s">
        <v>13</v>
      </c>
      <c r="M54" s="89" t="s">
        <v>473</v>
      </c>
    </row>
    <row r="55" spans="1:13" x14ac:dyDescent="0.2">
      <c r="A55" s="85">
        <v>42025</v>
      </c>
      <c r="B55" s="86" t="s">
        <v>330</v>
      </c>
      <c r="C55" s="87" t="s">
        <v>215</v>
      </c>
      <c r="D55" s="88" t="s">
        <v>8</v>
      </c>
      <c r="E55" s="93">
        <v>2900</v>
      </c>
      <c r="F55" s="95">
        <f t="shared" si="0"/>
        <v>4.4210214998849011</v>
      </c>
      <c r="G55" s="94">
        <f t="shared" si="1"/>
        <v>5.0354775438538004</v>
      </c>
      <c r="H55" s="98">
        <v>575.91359999999997</v>
      </c>
      <c r="I55" s="99" t="s">
        <v>12</v>
      </c>
      <c r="J55" s="102" t="s">
        <v>472</v>
      </c>
      <c r="K55" s="100" t="s">
        <v>327</v>
      </c>
      <c r="L55" s="89" t="s">
        <v>13</v>
      </c>
      <c r="M55" s="89" t="s">
        <v>473</v>
      </c>
    </row>
    <row r="56" spans="1:13" x14ac:dyDescent="0.2">
      <c r="A56" s="85">
        <v>42025</v>
      </c>
      <c r="B56" s="86" t="s">
        <v>331</v>
      </c>
      <c r="C56" s="87" t="s">
        <v>249</v>
      </c>
      <c r="D56" s="88" t="s">
        <v>8</v>
      </c>
      <c r="E56" s="93">
        <v>5000</v>
      </c>
      <c r="F56" s="95">
        <f t="shared" si="0"/>
        <v>7.6224508618705187</v>
      </c>
      <c r="G56" s="94">
        <f t="shared" si="1"/>
        <v>8.6818578342306907</v>
      </c>
      <c r="H56" s="98">
        <v>575.91359999999997</v>
      </c>
      <c r="I56" s="99" t="s">
        <v>12</v>
      </c>
      <c r="J56" s="102" t="s">
        <v>472</v>
      </c>
      <c r="K56" s="100" t="s">
        <v>327</v>
      </c>
      <c r="L56" s="89" t="s">
        <v>13</v>
      </c>
      <c r="M56" s="89" t="s">
        <v>473</v>
      </c>
    </row>
    <row r="57" spans="1:13" x14ac:dyDescent="0.2">
      <c r="A57" s="85">
        <v>42025</v>
      </c>
      <c r="B57" s="86" t="s">
        <v>332</v>
      </c>
      <c r="C57" s="87" t="s">
        <v>249</v>
      </c>
      <c r="D57" s="88" t="s">
        <v>8</v>
      </c>
      <c r="E57" s="93">
        <v>3000</v>
      </c>
      <c r="F57" s="95">
        <f t="shared" si="0"/>
        <v>4.5734705171223116</v>
      </c>
      <c r="G57" s="94">
        <f t="shared" si="1"/>
        <v>5.2091147005384144</v>
      </c>
      <c r="H57" s="98">
        <v>575.91359999999997</v>
      </c>
      <c r="I57" s="99" t="s">
        <v>12</v>
      </c>
      <c r="J57" s="102" t="s">
        <v>472</v>
      </c>
      <c r="K57" s="100" t="s">
        <v>327</v>
      </c>
      <c r="L57" s="89" t="s">
        <v>13</v>
      </c>
      <c r="M57" s="89" t="s">
        <v>473</v>
      </c>
    </row>
    <row r="58" spans="1:13" x14ac:dyDescent="0.2">
      <c r="A58" s="85">
        <v>42025</v>
      </c>
      <c r="B58" s="86" t="s">
        <v>143</v>
      </c>
      <c r="C58" s="87" t="str">
        <f t="shared" ref="C58:C65" si="4">IF(B58="Crédit téléphone", "Telephone",IF(B58="Frais visa", "Travel Expenses",IF(B58="Transport local","Transport",IF(B58="Boissons","Trust Building",IF(B58="Nourriture","Travel Subsistence",IF(B58="Bonus opération","Bonus",IF(B58="Hébergement","Travel Subsistence",IF(B58&lt;&gt;"","Transport",""))))))))</f>
        <v>Transport</v>
      </c>
      <c r="D58" s="88" t="s">
        <v>8</v>
      </c>
      <c r="E58" s="93">
        <v>600</v>
      </c>
      <c r="F58" s="95">
        <f t="shared" si="0"/>
        <v>0.91469410342446233</v>
      </c>
      <c r="G58" s="94">
        <f t="shared" si="1"/>
        <v>1.0418229401076828</v>
      </c>
      <c r="H58" s="98">
        <v>575.91359999999997</v>
      </c>
      <c r="I58" s="99" t="s">
        <v>38</v>
      </c>
      <c r="J58" s="102" t="s">
        <v>472</v>
      </c>
      <c r="K58" s="100" t="s">
        <v>303</v>
      </c>
      <c r="L58" s="89" t="s">
        <v>13</v>
      </c>
      <c r="M58" s="89" t="s">
        <v>473</v>
      </c>
    </row>
    <row r="59" spans="1:13" x14ac:dyDescent="0.2">
      <c r="A59" s="85">
        <v>42025</v>
      </c>
      <c r="B59" s="86" t="s">
        <v>333</v>
      </c>
      <c r="C59" s="87" t="str">
        <f t="shared" si="4"/>
        <v>Transport</v>
      </c>
      <c r="D59" s="88" t="s">
        <v>8</v>
      </c>
      <c r="E59" s="93">
        <v>600</v>
      </c>
      <c r="F59" s="95">
        <f t="shared" si="0"/>
        <v>0.91469410342446233</v>
      </c>
      <c r="G59" s="94">
        <f t="shared" si="1"/>
        <v>1.0418229401076828</v>
      </c>
      <c r="H59" s="98">
        <v>575.91359999999997</v>
      </c>
      <c r="I59" s="99" t="s">
        <v>38</v>
      </c>
      <c r="J59" s="102" t="s">
        <v>472</v>
      </c>
      <c r="K59" s="100" t="s">
        <v>334</v>
      </c>
      <c r="L59" s="89" t="s">
        <v>13</v>
      </c>
      <c r="M59" s="89" t="s">
        <v>473</v>
      </c>
    </row>
    <row r="60" spans="1:13" x14ac:dyDescent="0.2">
      <c r="A60" s="85">
        <v>42025</v>
      </c>
      <c r="B60" s="86" t="s">
        <v>335</v>
      </c>
      <c r="C60" s="87" t="str">
        <f t="shared" si="4"/>
        <v>Transport</v>
      </c>
      <c r="D60" s="88" t="s">
        <v>8</v>
      </c>
      <c r="E60" s="93">
        <v>350</v>
      </c>
      <c r="F60" s="95">
        <f t="shared" si="0"/>
        <v>0.53357156033093633</v>
      </c>
      <c r="G60" s="94">
        <f t="shared" si="1"/>
        <v>0.6077300483961483</v>
      </c>
      <c r="H60" s="98">
        <v>575.91359999999997</v>
      </c>
      <c r="I60" s="99" t="s">
        <v>38</v>
      </c>
      <c r="J60" s="102" t="s">
        <v>472</v>
      </c>
      <c r="K60" s="100" t="s">
        <v>334</v>
      </c>
      <c r="L60" s="89" t="s">
        <v>13</v>
      </c>
      <c r="M60" s="89" t="s">
        <v>473</v>
      </c>
    </row>
    <row r="61" spans="1:13" x14ac:dyDescent="0.2">
      <c r="A61" s="85">
        <v>42025</v>
      </c>
      <c r="B61" s="86" t="s">
        <v>336</v>
      </c>
      <c r="C61" s="87" t="str">
        <f t="shared" si="4"/>
        <v>Transport</v>
      </c>
      <c r="D61" s="88" t="s">
        <v>8</v>
      </c>
      <c r="E61" s="93">
        <v>700</v>
      </c>
      <c r="F61" s="95">
        <f t="shared" si="0"/>
        <v>1.0671431206618727</v>
      </c>
      <c r="G61" s="94">
        <f t="shared" si="1"/>
        <v>1.2154600967922966</v>
      </c>
      <c r="H61" s="98">
        <v>575.91359999999997</v>
      </c>
      <c r="I61" s="99" t="s">
        <v>38</v>
      </c>
      <c r="J61" s="102" t="s">
        <v>472</v>
      </c>
      <c r="K61" s="100" t="s">
        <v>334</v>
      </c>
      <c r="L61" s="89" t="s">
        <v>13</v>
      </c>
      <c r="M61" s="89" t="s">
        <v>473</v>
      </c>
    </row>
    <row r="62" spans="1:13" x14ac:dyDescent="0.2">
      <c r="A62" s="85">
        <v>42025</v>
      </c>
      <c r="B62" s="86" t="s">
        <v>241</v>
      </c>
      <c r="C62" s="87" t="str">
        <f t="shared" si="4"/>
        <v>Trust Building</v>
      </c>
      <c r="D62" s="88" t="s">
        <v>8</v>
      </c>
      <c r="E62" s="93">
        <v>1500</v>
      </c>
      <c r="F62" s="95">
        <f t="shared" si="0"/>
        <v>2.2867352585611558</v>
      </c>
      <c r="G62" s="94">
        <f t="shared" si="1"/>
        <v>2.6045573502692072</v>
      </c>
      <c r="H62" s="98">
        <v>575.91359999999997</v>
      </c>
      <c r="I62" s="99" t="s">
        <v>38</v>
      </c>
      <c r="J62" s="102" t="s">
        <v>472</v>
      </c>
      <c r="K62" s="100" t="s">
        <v>334</v>
      </c>
      <c r="L62" s="89" t="s">
        <v>13</v>
      </c>
      <c r="M62" s="89" t="s">
        <v>473</v>
      </c>
    </row>
    <row r="63" spans="1:13" x14ac:dyDescent="0.2">
      <c r="A63" s="85">
        <v>42025</v>
      </c>
      <c r="B63" s="86" t="s">
        <v>337</v>
      </c>
      <c r="C63" s="87" t="str">
        <f t="shared" si="4"/>
        <v>Transport</v>
      </c>
      <c r="D63" s="88" t="s">
        <v>8</v>
      </c>
      <c r="E63" s="93">
        <v>700</v>
      </c>
      <c r="F63" s="95">
        <f t="shared" si="0"/>
        <v>1.0671431206618727</v>
      </c>
      <c r="G63" s="94">
        <f t="shared" si="1"/>
        <v>1.2154600967922966</v>
      </c>
      <c r="H63" s="98">
        <v>575.91359999999997</v>
      </c>
      <c r="I63" s="99" t="s">
        <v>38</v>
      </c>
      <c r="J63" s="102" t="s">
        <v>472</v>
      </c>
      <c r="K63" s="100" t="s">
        <v>334</v>
      </c>
      <c r="L63" s="89" t="s">
        <v>13</v>
      </c>
      <c r="M63" s="89" t="s">
        <v>473</v>
      </c>
    </row>
    <row r="64" spans="1:13" x14ac:dyDescent="0.2">
      <c r="A64" s="85">
        <v>42025</v>
      </c>
      <c r="B64" s="86" t="s">
        <v>338</v>
      </c>
      <c r="C64" s="87" t="str">
        <f t="shared" si="4"/>
        <v>Transport</v>
      </c>
      <c r="D64" s="88" t="s">
        <v>8</v>
      </c>
      <c r="E64" s="93">
        <v>350</v>
      </c>
      <c r="F64" s="95">
        <f t="shared" si="0"/>
        <v>0.53357156033093633</v>
      </c>
      <c r="G64" s="94">
        <f t="shared" si="1"/>
        <v>0.6077300483961483</v>
      </c>
      <c r="H64" s="98">
        <v>575.91359999999997</v>
      </c>
      <c r="I64" s="99" t="s">
        <v>38</v>
      </c>
      <c r="J64" s="102" t="s">
        <v>472</v>
      </c>
      <c r="K64" s="100" t="s">
        <v>334</v>
      </c>
      <c r="L64" s="89" t="s">
        <v>13</v>
      </c>
      <c r="M64" s="89" t="s">
        <v>473</v>
      </c>
    </row>
    <row r="65" spans="1:13" x14ac:dyDescent="0.2">
      <c r="A65" s="85">
        <v>42025</v>
      </c>
      <c r="B65" s="86" t="s">
        <v>339</v>
      </c>
      <c r="C65" s="87" t="str">
        <f t="shared" si="4"/>
        <v>Transport</v>
      </c>
      <c r="D65" s="88" t="s">
        <v>8</v>
      </c>
      <c r="E65" s="93">
        <v>800</v>
      </c>
      <c r="F65" s="95">
        <f t="shared" si="0"/>
        <v>1.2195921378992831</v>
      </c>
      <c r="G65" s="94">
        <f t="shared" si="1"/>
        <v>1.3890972534769106</v>
      </c>
      <c r="H65" s="98">
        <v>575.91359999999997</v>
      </c>
      <c r="I65" s="99" t="s">
        <v>38</v>
      </c>
      <c r="J65" s="102" t="s">
        <v>472</v>
      </c>
      <c r="K65" s="100" t="s">
        <v>334</v>
      </c>
      <c r="L65" s="89" t="s">
        <v>13</v>
      </c>
      <c r="M65" s="89" t="s">
        <v>473</v>
      </c>
    </row>
    <row r="66" spans="1:13" x14ac:dyDescent="0.2">
      <c r="A66" s="85">
        <v>42026</v>
      </c>
      <c r="B66" s="86" t="s">
        <v>39</v>
      </c>
      <c r="C66" s="87" t="s">
        <v>118</v>
      </c>
      <c r="D66" s="88" t="s">
        <v>9</v>
      </c>
      <c r="E66" s="93">
        <v>6670</v>
      </c>
      <c r="F66" s="95">
        <f t="shared" ref="F66:F129" si="5">E66/655.957</f>
        <v>10.168349449735272</v>
      </c>
      <c r="G66" s="94">
        <f t="shared" ref="G66:G129" si="6">E66/H66</f>
        <v>11.581598350863741</v>
      </c>
      <c r="H66" s="98">
        <v>575.91359999999997</v>
      </c>
      <c r="I66" s="99" t="s">
        <v>35</v>
      </c>
      <c r="J66" s="102" t="s">
        <v>472</v>
      </c>
      <c r="K66" s="100" t="s">
        <v>340</v>
      </c>
      <c r="L66" s="89" t="s">
        <v>13</v>
      </c>
      <c r="M66" s="89" t="s">
        <v>473</v>
      </c>
    </row>
    <row r="67" spans="1:13" x14ac:dyDescent="0.2">
      <c r="A67" s="85">
        <v>42026</v>
      </c>
      <c r="B67" s="86" t="s">
        <v>341</v>
      </c>
      <c r="C67" s="87" t="s">
        <v>122</v>
      </c>
      <c r="D67" s="88" t="s">
        <v>9</v>
      </c>
      <c r="E67" s="93">
        <v>29000</v>
      </c>
      <c r="F67" s="95">
        <f t="shared" si="5"/>
        <v>44.210214998849011</v>
      </c>
      <c r="G67" s="94">
        <f t="shared" si="6"/>
        <v>50.354775438538006</v>
      </c>
      <c r="H67" s="98">
        <v>575.91359999999997</v>
      </c>
      <c r="I67" s="99" t="s">
        <v>35</v>
      </c>
      <c r="J67" s="102" t="s">
        <v>472</v>
      </c>
      <c r="K67" s="100" t="s">
        <v>342</v>
      </c>
      <c r="L67" s="89" t="s">
        <v>13</v>
      </c>
      <c r="M67" s="89" t="s">
        <v>473</v>
      </c>
    </row>
    <row r="68" spans="1:13" x14ac:dyDescent="0.2">
      <c r="A68" s="85">
        <v>42026</v>
      </c>
      <c r="B68" s="86" t="s">
        <v>343</v>
      </c>
      <c r="C68" s="87" t="s">
        <v>94</v>
      </c>
      <c r="D68" s="88" t="s">
        <v>9</v>
      </c>
      <c r="E68" s="93">
        <v>400</v>
      </c>
      <c r="F68" s="95">
        <f t="shared" si="5"/>
        <v>0.60979606894964156</v>
      </c>
      <c r="G68" s="94">
        <f t="shared" si="6"/>
        <v>0.6945486267384553</v>
      </c>
      <c r="H68" s="98">
        <v>575.91359999999997</v>
      </c>
      <c r="I68" s="99" t="s">
        <v>35</v>
      </c>
      <c r="J68" s="102" t="s">
        <v>472</v>
      </c>
      <c r="K68" s="100" t="s">
        <v>344</v>
      </c>
      <c r="L68" s="89" t="s">
        <v>13</v>
      </c>
      <c r="M68" s="89" t="s">
        <v>473</v>
      </c>
    </row>
    <row r="69" spans="1:13" x14ac:dyDescent="0.2">
      <c r="A69" s="85">
        <v>42026</v>
      </c>
      <c r="B69" s="86" t="s">
        <v>345</v>
      </c>
      <c r="C69" s="87" t="s">
        <v>94</v>
      </c>
      <c r="D69" s="88" t="s">
        <v>9</v>
      </c>
      <c r="E69" s="93">
        <v>400</v>
      </c>
      <c r="F69" s="95">
        <f t="shared" si="5"/>
        <v>0.60979606894964156</v>
      </c>
      <c r="G69" s="94">
        <f t="shared" si="6"/>
        <v>0.6945486267384553</v>
      </c>
      <c r="H69" s="98">
        <v>575.91359999999997</v>
      </c>
      <c r="I69" s="99" t="s">
        <v>35</v>
      </c>
      <c r="J69" s="102" t="s">
        <v>472</v>
      </c>
      <c r="K69" s="100" t="s">
        <v>344</v>
      </c>
      <c r="L69" s="89" t="s">
        <v>13</v>
      </c>
      <c r="M69" s="89" t="s">
        <v>473</v>
      </c>
    </row>
    <row r="70" spans="1:13" x14ac:dyDescent="0.2">
      <c r="A70" s="85">
        <v>42026</v>
      </c>
      <c r="B70" s="86" t="s">
        <v>239</v>
      </c>
      <c r="C70" s="87" t="str">
        <f>IF(B70="Crédit téléphone", "Telephone",IF(B70="Frais visa", "Travel Expenses",IF(B70="Transport local","Transport",IF(B70="Boissons","Trust Building",IF(B70="Nourriture","Travel Subsistence",IF(B70="Bonus opération","Bonus",IF(B70="Hébergement","Travel Subsistence",IF(B70&lt;&gt;"","Transport",""))))))))</f>
        <v>Transport</v>
      </c>
      <c r="D70" s="88" t="s">
        <v>8</v>
      </c>
      <c r="E70" s="93">
        <v>2800</v>
      </c>
      <c r="F70" s="95">
        <f t="shared" si="5"/>
        <v>4.2685724826474907</v>
      </c>
      <c r="G70" s="94">
        <f t="shared" si="6"/>
        <v>4.8618403871691864</v>
      </c>
      <c r="H70" s="98">
        <v>575.91359999999997</v>
      </c>
      <c r="I70" s="99" t="s">
        <v>12</v>
      </c>
      <c r="J70" s="102" t="s">
        <v>472</v>
      </c>
      <c r="K70" s="100" t="s">
        <v>327</v>
      </c>
      <c r="L70" s="89" t="s">
        <v>13</v>
      </c>
      <c r="M70" s="89" t="s">
        <v>473</v>
      </c>
    </row>
    <row r="71" spans="1:13" x14ac:dyDescent="0.2">
      <c r="A71" s="85">
        <v>42026</v>
      </c>
      <c r="B71" s="86" t="s">
        <v>332</v>
      </c>
      <c r="C71" s="87" t="s">
        <v>249</v>
      </c>
      <c r="D71" s="88" t="s">
        <v>8</v>
      </c>
      <c r="E71" s="93">
        <v>3000</v>
      </c>
      <c r="F71" s="95">
        <f t="shared" si="5"/>
        <v>4.5734705171223116</v>
      </c>
      <c r="G71" s="94">
        <f t="shared" si="6"/>
        <v>5.2091147005384144</v>
      </c>
      <c r="H71" s="98">
        <v>575.91359999999997</v>
      </c>
      <c r="I71" s="99" t="s">
        <v>12</v>
      </c>
      <c r="J71" s="102" t="s">
        <v>472</v>
      </c>
      <c r="K71" s="100" t="s">
        <v>327</v>
      </c>
      <c r="L71" s="89" t="s">
        <v>13</v>
      </c>
      <c r="M71" s="89" t="s">
        <v>473</v>
      </c>
    </row>
    <row r="72" spans="1:13" x14ac:dyDescent="0.2">
      <c r="A72" s="85">
        <v>42026</v>
      </c>
      <c r="B72" s="86" t="s">
        <v>331</v>
      </c>
      <c r="C72" s="87" t="s">
        <v>249</v>
      </c>
      <c r="D72" s="88" t="s">
        <v>8</v>
      </c>
      <c r="E72" s="93">
        <v>5000</v>
      </c>
      <c r="F72" s="95">
        <f t="shared" si="5"/>
        <v>7.6224508618705187</v>
      </c>
      <c r="G72" s="94">
        <f t="shared" si="6"/>
        <v>8.6818578342306907</v>
      </c>
      <c r="H72" s="98">
        <v>575.91359999999997</v>
      </c>
      <c r="I72" s="99" t="s">
        <v>12</v>
      </c>
      <c r="J72" s="102" t="s">
        <v>472</v>
      </c>
      <c r="K72" s="100" t="s">
        <v>327</v>
      </c>
      <c r="L72" s="89" t="s">
        <v>13</v>
      </c>
      <c r="M72" s="89" t="s">
        <v>473</v>
      </c>
    </row>
    <row r="73" spans="1:13" x14ac:dyDescent="0.2">
      <c r="A73" s="85">
        <v>42026</v>
      </c>
      <c r="B73" s="86" t="s">
        <v>330</v>
      </c>
      <c r="C73" s="87" t="s">
        <v>215</v>
      </c>
      <c r="D73" s="88" t="s">
        <v>8</v>
      </c>
      <c r="E73" s="93">
        <v>3350</v>
      </c>
      <c r="F73" s="95">
        <f t="shared" si="5"/>
        <v>5.1070420774532481</v>
      </c>
      <c r="G73" s="94">
        <f t="shared" si="6"/>
        <v>5.8168447489345629</v>
      </c>
      <c r="H73" s="98">
        <v>575.91359999999997</v>
      </c>
      <c r="I73" s="99" t="s">
        <v>12</v>
      </c>
      <c r="J73" s="102" t="s">
        <v>472</v>
      </c>
      <c r="K73" s="100" t="s">
        <v>329</v>
      </c>
      <c r="L73" s="89" t="s">
        <v>13</v>
      </c>
      <c r="M73" s="89" t="s">
        <v>473</v>
      </c>
    </row>
    <row r="74" spans="1:13" x14ac:dyDescent="0.2">
      <c r="A74" s="85">
        <v>42026</v>
      </c>
      <c r="B74" s="86" t="s">
        <v>142</v>
      </c>
      <c r="C74" s="87" t="str">
        <f>IF(B74="Crédit téléphone", "Telephone",IF(B74="Frais visa", "Travel Expenses",IF(B74="Transport local","Transport",IF(B74="Boissons","Trust Building",IF(B74="Nourriture","Travel Subsistence",IF(B74="Bonus opération","Bonus",IF(B74="Hébergement","Travel Subsistence",IF(B74&lt;&gt;"","Transport",""))))))))</f>
        <v>Transport</v>
      </c>
      <c r="D74" s="88" t="s">
        <v>8</v>
      </c>
      <c r="E74" s="93">
        <v>600</v>
      </c>
      <c r="F74" s="95">
        <f t="shared" si="5"/>
        <v>0.91469410342446233</v>
      </c>
      <c r="G74" s="94">
        <f t="shared" si="6"/>
        <v>1.0418229401076828</v>
      </c>
      <c r="H74" s="98">
        <v>575.91359999999997</v>
      </c>
      <c r="I74" s="99" t="s">
        <v>38</v>
      </c>
      <c r="J74" s="102" t="s">
        <v>472</v>
      </c>
      <c r="K74" s="100" t="s">
        <v>303</v>
      </c>
      <c r="L74" s="89" t="s">
        <v>13</v>
      </c>
      <c r="M74" s="89" t="s">
        <v>473</v>
      </c>
    </row>
    <row r="75" spans="1:13" x14ac:dyDescent="0.2">
      <c r="A75" s="85">
        <v>42026</v>
      </c>
      <c r="B75" s="86" t="s">
        <v>143</v>
      </c>
      <c r="C75" s="87" t="str">
        <f>IF(B75="Crédit téléphone", "Telephone",IF(B75="Frais visa", "Travel Expenses",IF(B75="Transport local","Transport",IF(B75="Boissons","Trust Building",IF(B75="Nourriture","Travel Subsistence",IF(B75="Bonus opération","Bonus",IF(B75="Hébergement","Travel Subsistence",IF(B75&lt;&gt;"","Transport",""))))))))</f>
        <v>Transport</v>
      </c>
      <c r="D75" s="88" t="s">
        <v>8</v>
      </c>
      <c r="E75" s="93">
        <v>600</v>
      </c>
      <c r="F75" s="95">
        <f t="shared" si="5"/>
        <v>0.91469410342446233</v>
      </c>
      <c r="G75" s="94">
        <f t="shared" si="6"/>
        <v>1.0418229401076828</v>
      </c>
      <c r="H75" s="98">
        <v>575.91359999999997</v>
      </c>
      <c r="I75" s="99" t="s">
        <v>38</v>
      </c>
      <c r="J75" s="102" t="s">
        <v>472</v>
      </c>
      <c r="K75" s="100" t="s">
        <v>303</v>
      </c>
      <c r="L75" s="89" t="s">
        <v>13</v>
      </c>
      <c r="M75" s="89" t="s">
        <v>473</v>
      </c>
    </row>
    <row r="76" spans="1:13" x14ac:dyDescent="0.2">
      <c r="A76" s="85">
        <v>42026</v>
      </c>
      <c r="B76" s="86" t="s">
        <v>346</v>
      </c>
      <c r="C76" s="87" t="str">
        <f>IF(B76="Crédit téléphone", "Telephone",IF(B76="Frais visa", "Travel Expenses",IF(B76="Transport local","Transport",IF(B76="Boissons","Trust Building",IF(B76="Nourriture","Travel Subsistence",IF(B76="Bonus opération","Bonus",IF(B76="Hébergement","Travel Subsistence",IF(B76&lt;&gt;"","Transport",""))))))))</f>
        <v>Transport</v>
      </c>
      <c r="D76" s="88" t="s">
        <v>8</v>
      </c>
      <c r="E76" s="93">
        <v>1200</v>
      </c>
      <c r="F76" s="95">
        <f t="shared" si="5"/>
        <v>1.8293882068489247</v>
      </c>
      <c r="G76" s="94">
        <f t="shared" si="6"/>
        <v>2.0836458802153657</v>
      </c>
      <c r="H76" s="98">
        <v>575.91359999999997</v>
      </c>
      <c r="I76" s="99" t="s">
        <v>38</v>
      </c>
      <c r="J76" s="102" t="s">
        <v>472</v>
      </c>
      <c r="K76" s="100" t="s">
        <v>347</v>
      </c>
      <c r="L76" s="89" t="s">
        <v>13</v>
      </c>
      <c r="M76" s="89" t="s">
        <v>473</v>
      </c>
    </row>
    <row r="77" spans="1:13" x14ac:dyDescent="0.2">
      <c r="A77" s="85">
        <v>42026</v>
      </c>
      <c r="B77" s="86" t="s">
        <v>241</v>
      </c>
      <c r="C77" s="87" t="str">
        <f>IF(B77="Crédit téléphone", "Telephone",IF(B77="Frais visa", "Travel Expenses",IF(B77="Transport local","Transport",IF(B77="Boissons","Trust Building",IF(B77="Nourriture","Travel Subsistence",IF(B77="Bonus opération","Bonus",IF(B77="Hébergement","Travel Subsistence",IF(B77&lt;&gt;"","Transport",""))))))))</f>
        <v>Trust Building</v>
      </c>
      <c r="D77" s="88" t="s">
        <v>8</v>
      </c>
      <c r="E77" s="93">
        <v>1500</v>
      </c>
      <c r="F77" s="95">
        <f t="shared" si="5"/>
        <v>2.2867352585611558</v>
      </c>
      <c r="G77" s="94">
        <f t="shared" si="6"/>
        <v>2.6045573502692072</v>
      </c>
      <c r="H77" s="98">
        <v>575.91359999999997</v>
      </c>
      <c r="I77" s="99" t="s">
        <v>38</v>
      </c>
      <c r="J77" s="102" t="s">
        <v>472</v>
      </c>
      <c r="K77" s="100" t="s">
        <v>347</v>
      </c>
      <c r="L77" s="89" t="s">
        <v>13</v>
      </c>
      <c r="M77" s="89" t="s">
        <v>473</v>
      </c>
    </row>
    <row r="78" spans="1:13" x14ac:dyDescent="0.2">
      <c r="A78" s="85">
        <v>42026</v>
      </c>
      <c r="B78" s="86" t="s">
        <v>348</v>
      </c>
      <c r="C78" s="87" t="str">
        <f>IF(B78="Crédit téléphone", "Telephone",IF(B78="Frais visa", "Travel Expenses",IF(B78="Transport local","Transport",IF(B78="Boissons","Trust Building",IF(B78="Nourriture","Travel Subsistence",IF(B78="Bonus opération","Bonus",IF(B78="Hébergement","Travel Subsistence",IF(B78&lt;&gt;"","Transport",""))))))))</f>
        <v>Transport</v>
      </c>
      <c r="D78" s="88" t="s">
        <v>8</v>
      </c>
      <c r="E78" s="93">
        <v>1200</v>
      </c>
      <c r="F78" s="95">
        <f t="shared" si="5"/>
        <v>1.8293882068489247</v>
      </c>
      <c r="G78" s="94">
        <f t="shared" si="6"/>
        <v>2.0836458802153657</v>
      </c>
      <c r="H78" s="98">
        <v>575.91359999999997</v>
      </c>
      <c r="I78" s="99" t="s">
        <v>38</v>
      </c>
      <c r="J78" s="102" t="s">
        <v>472</v>
      </c>
      <c r="K78" s="100" t="s">
        <v>347</v>
      </c>
      <c r="L78" s="89" t="s">
        <v>13</v>
      </c>
      <c r="M78" s="89" t="s">
        <v>473</v>
      </c>
    </row>
    <row r="79" spans="1:13" x14ac:dyDescent="0.2">
      <c r="A79" s="85">
        <v>42027</v>
      </c>
      <c r="B79" s="86" t="s">
        <v>349</v>
      </c>
      <c r="C79" s="87" t="s">
        <v>122</v>
      </c>
      <c r="D79" s="88" t="s">
        <v>9</v>
      </c>
      <c r="E79" s="93">
        <v>5000</v>
      </c>
      <c r="F79" s="95">
        <f t="shared" si="5"/>
        <v>7.6224508618705187</v>
      </c>
      <c r="G79" s="94">
        <f t="shared" si="6"/>
        <v>8.6818578342306907</v>
      </c>
      <c r="H79" s="98">
        <v>575.91359999999997</v>
      </c>
      <c r="I79" s="99" t="s">
        <v>35</v>
      </c>
      <c r="J79" s="102" t="s">
        <v>472</v>
      </c>
      <c r="K79" s="100" t="s">
        <v>350</v>
      </c>
      <c r="L79" s="89" t="s">
        <v>13</v>
      </c>
      <c r="M79" s="89" t="s">
        <v>473</v>
      </c>
    </row>
    <row r="80" spans="1:13" x14ac:dyDescent="0.2">
      <c r="A80" s="85">
        <v>42027</v>
      </c>
      <c r="B80" s="86" t="s">
        <v>351</v>
      </c>
      <c r="C80" s="87" t="str">
        <f>IF(B80="Visite de prisonnier", "Jail visit",IF(B80="Frais d'appel (Cour)", "Court fees",IF(B80="Honoraires d'avocat", "Lawyer fees",IF(B80="Nourriture pour détenu", "Jail visit",IF(B80="Crédit téléphone", "Telephone",IF(B80="Frais visa", "Travel Expenses",IF(B80="Transport local","Transport",IF(B80="Boissons","Trust Building",IF(B80="Nourriture","Travel Subsistence",IF(B80="Bonus opération","Bonus",IF(B80="Hébergement","Travel Subsistence",IF(B80&lt;&gt;"","Transport",""))))))))))))</f>
        <v>Transport</v>
      </c>
      <c r="D80" s="88" t="s">
        <v>11</v>
      </c>
      <c r="E80" s="93">
        <v>400</v>
      </c>
      <c r="F80" s="95">
        <f t="shared" si="5"/>
        <v>0.60979606894964156</v>
      </c>
      <c r="G80" s="94">
        <f t="shared" si="6"/>
        <v>0.6945486267384553</v>
      </c>
      <c r="H80" s="98">
        <v>575.91359999999997</v>
      </c>
      <c r="I80" s="99" t="s">
        <v>37</v>
      </c>
      <c r="J80" s="102" t="s">
        <v>472</v>
      </c>
      <c r="K80" s="100" t="s">
        <v>352</v>
      </c>
      <c r="L80" s="89" t="s">
        <v>13</v>
      </c>
      <c r="M80" s="89" t="s">
        <v>473</v>
      </c>
    </row>
    <row r="81" spans="1:13" x14ac:dyDescent="0.2">
      <c r="A81" s="85">
        <v>42027</v>
      </c>
      <c r="B81" s="86" t="s">
        <v>353</v>
      </c>
      <c r="C81" s="87" t="str">
        <f>IF(B81="Visite de prisonnier", "Jail visit",IF(B81="Frais d'appel (Cour)", "Court fees",IF(B81="Honoraires d'avocat", "Lawyer fees",IF(B81="Nourriture pour détenu", "Jail visit",IF(B81="Crédit téléphone", "Telephone",IF(B81="Frais visa", "Travel Expenses",IF(B81="Transport local","Transport",IF(B81="Boissons","Trust Building",IF(B81="Nourriture","Travel Subsistence",IF(B81="Bonus opération","Bonus",IF(B81="Hébergement","Travel Subsistence",IF(B81&lt;&gt;"","Transport",""))))))))))))</f>
        <v>Transport</v>
      </c>
      <c r="D81" s="88" t="s">
        <v>11</v>
      </c>
      <c r="E81" s="93">
        <v>400</v>
      </c>
      <c r="F81" s="95">
        <f t="shared" si="5"/>
        <v>0.60979606894964156</v>
      </c>
      <c r="G81" s="94">
        <f t="shared" si="6"/>
        <v>0.6945486267384553</v>
      </c>
      <c r="H81" s="98">
        <v>575.91359999999997</v>
      </c>
      <c r="I81" s="99" t="s">
        <v>37</v>
      </c>
      <c r="J81" s="102" t="s">
        <v>472</v>
      </c>
      <c r="K81" s="100" t="s">
        <v>352</v>
      </c>
      <c r="L81" s="89" t="s">
        <v>13</v>
      </c>
      <c r="M81" s="89" t="s">
        <v>473</v>
      </c>
    </row>
    <row r="82" spans="1:13" x14ac:dyDescent="0.2">
      <c r="A82" s="85">
        <v>42027</v>
      </c>
      <c r="B82" s="86" t="s">
        <v>239</v>
      </c>
      <c r="C82" s="87" t="str">
        <f>IF(B82="Crédit téléphone", "Telephone",IF(B82="Frais visa", "Travel Expenses",IF(B82="Transport local","Transport",IF(B82="Boissons","Trust Building",IF(B82="Nourriture","Travel Subsistence",IF(B82="Bonus opération","Bonus",IF(B82="Hébergement","Travel Subsistence",IF(B82&lt;&gt;"","Transport",""))))))))</f>
        <v>Transport</v>
      </c>
      <c r="D82" s="88" t="s">
        <v>8</v>
      </c>
      <c r="E82" s="93">
        <v>1400</v>
      </c>
      <c r="F82" s="95">
        <f t="shared" si="5"/>
        <v>2.1342862413237453</v>
      </c>
      <c r="G82" s="94">
        <f t="shared" si="6"/>
        <v>2.4309201935845932</v>
      </c>
      <c r="H82" s="98">
        <v>575.91359999999997</v>
      </c>
      <c r="I82" s="99" t="s">
        <v>12</v>
      </c>
      <c r="J82" s="102" t="s">
        <v>472</v>
      </c>
      <c r="K82" s="100" t="s">
        <v>329</v>
      </c>
      <c r="L82" s="89" t="s">
        <v>13</v>
      </c>
      <c r="M82" s="89" t="s">
        <v>473</v>
      </c>
    </row>
    <row r="83" spans="1:13" x14ac:dyDescent="0.2">
      <c r="A83" s="85">
        <v>42027</v>
      </c>
      <c r="B83" s="86" t="s">
        <v>354</v>
      </c>
      <c r="C83" s="87" t="str">
        <f>IF(B83="Crédit téléphone", "Telephone",IF(B83="Frais visa", "Travel Expenses",IF(B83="Transport local","Transport",IF(B83="Boissons","Trust Building",IF(B83="Nourriture","Travel Subsistence",IF(B83="Bonus opération","Bonus",IF(B83="Hébergement","Travel Subsistence",IF(B83&lt;&gt;"","Transport",""))))))))</f>
        <v>Transport</v>
      </c>
      <c r="D83" s="88" t="s">
        <v>8</v>
      </c>
      <c r="E83" s="93">
        <v>3000</v>
      </c>
      <c r="F83" s="95">
        <f t="shared" si="5"/>
        <v>4.5734705171223116</v>
      </c>
      <c r="G83" s="94">
        <f t="shared" si="6"/>
        <v>5.2091147005384144</v>
      </c>
      <c r="H83" s="98">
        <v>575.91359999999997</v>
      </c>
      <c r="I83" s="99" t="s">
        <v>12</v>
      </c>
      <c r="J83" s="102" t="s">
        <v>472</v>
      </c>
      <c r="K83" s="100" t="s">
        <v>327</v>
      </c>
      <c r="L83" s="89" t="s">
        <v>13</v>
      </c>
      <c r="M83" s="89" t="s">
        <v>473</v>
      </c>
    </row>
    <row r="84" spans="1:13" x14ac:dyDescent="0.2">
      <c r="A84" s="85">
        <v>42027</v>
      </c>
      <c r="B84" s="86" t="s">
        <v>355</v>
      </c>
      <c r="C84" s="87" t="str">
        <f>IF(B84="Crédit téléphone", "Telephone",IF(B84="Frais visa", "Travel Expenses",IF(B84="Transport local","Transport",IF(B84="Boissons","Trust Building",IF(B84="Nourriture","Travel Subsistence",IF(B84="Bonus opération","Bonus",IF(B84="Hébergement","Travel Subsistence",IF(B84&lt;&gt;"","Transport",""))))))))</f>
        <v>Transport</v>
      </c>
      <c r="D84" s="88" t="s">
        <v>8</v>
      </c>
      <c r="E84" s="93">
        <v>3000</v>
      </c>
      <c r="F84" s="95">
        <f t="shared" si="5"/>
        <v>4.5734705171223116</v>
      </c>
      <c r="G84" s="94">
        <f t="shared" si="6"/>
        <v>5.2091147005384144</v>
      </c>
      <c r="H84" s="98">
        <v>575.91359999999997</v>
      </c>
      <c r="I84" s="99" t="s">
        <v>12</v>
      </c>
      <c r="J84" s="102" t="s">
        <v>472</v>
      </c>
      <c r="K84" s="100" t="s">
        <v>327</v>
      </c>
      <c r="L84" s="89" t="s">
        <v>13</v>
      </c>
      <c r="M84" s="89" t="s">
        <v>473</v>
      </c>
    </row>
    <row r="85" spans="1:13" x14ac:dyDescent="0.2">
      <c r="A85" s="85">
        <v>42027</v>
      </c>
      <c r="B85" s="86" t="s">
        <v>331</v>
      </c>
      <c r="C85" s="87" t="s">
        <v>249</v>
      </c>
      <c r="D85" s="88" t="s">
        <v>8</v>
      </c>
      <c r="E85" s="93">
        <v>5000</v>
      </c>
      <c r="F85" s="95">
        <f t="shared" si="5"/>
        <v>7.6224508618705187</v>
      </c>
      <c r="G85" s="94">
        <f t="shared" si="6"/>
        <v>8.6818578342306907</v>
      </c>
      <c r="H85" s="98">
        <v>575.91359999999997</v>
      </c>
      <c r="I85" s="99" t="s">
        <v>12</v>
      </c>
      <c r="J85" s="102" t="s">
        <v>472</v>
      </c>
      <c r="K85" s="100" t="s">
        <v>327</v>
      </c>
      <c r="L85" s="89" t="s">
        <v>13</v>
      </c>
      <c r="M85" s="89" t="s">
        <v>473</v>
      </c>
    </row>
    <row r="86" spans="1:13" x14ac:dyDescent="0.2">
      <c r="A86" s="85">
        <v>42027</v>
      </c>
      <c r="B86" s="86" t="s">
        <v>330</v>
      </c>
      <c r="C86" s="87" t="s">
        <v>215</v>
      </c>
      <c r="D86" s="88" t="s">
        <v>8</v>
      </c>
      <c r="E86" s="93">
        <v>2600</v>
      </c>
      <c r="F86" s="95">
        <f t="shared" si="5"/>
        <v>3.9636744481726698</v>
      </c>
      <c r="G86" s="94">
        <f t="shared" si="6"/>
        <v>4.5145660737999593</v>
      </c>
      <c r="H86" s="98">
        <v>575.91359999999997</v>
      </c>
      <c r="I86" s="99" t="s">
        <v>12</v>
      </c>
      <c r="J86" s="102" t="s">
        <v>472</v>
      </c>
      <c r="K86" s="100" t="s">
        <v>327</v>
      </c>
      <c r="L86" s="89" t="s">
        <v>13</v>
      </c>
      <c r="M86" s="89" t="s">
        <v>473</v>
      </c>
    </row>
    <row r="87" spans="1:13" x14ac:dyDescent="0.2">
      <c r="A87" s="85">
        <v>42027</v>
      </c>
      <c r="B87" s="86" t="s">
        <v>332</v>
      </c>
      <c r="C87" s="87" t="s">
        <v>249</v>
      </c>
      <c r="D87" s="88" t="s">
        <v>8</v>
      </c>
      <c r="E87" s="93">
        <v>3000</v>
      </c>
      <c r="F87" s="95">
        <f t="shared" si="5"/>
        <v>4.5734705171223116</v>
      </c>
      <c r="G87" s="94">
        <f t="shared" si="6"/>
        <v>5.2091147005384144</v>
      </c>
      <c r="H87" s="98">
        <v>575.91359999999997</v>
      </c>
      <c r="I87" s="99" t="s">
        <v>12</v>
      </c>
      <c r="J87" s="102" t="s">
        <v>472</v>
      </c>
      <c r="K87" s="100" t="s">
        <v>327</v>
      </c>
      <c r="L87" s="89" t="s">
        <v>13</v>
      </c>
      <c r="M87" s="89" t="s">
        <v>473</v>
      </c>
    </row>
    <row r="88" spans="1:13" x14ac:dyDescent="0.2">
      <c r="A88" s="85">
        <v>42027</v>
      </c>
      <c r="B88" s="86" t="s">
        <v>142</v>
      </c>
      <c r="C88" s="87" t="str">
        <f>IF(B88="Crédit téléphone", "Telephone",IF(B88="Frais visa", "Travel Expenses",IF(B88="Transport local","Transport",IF(B88="Boissons","Trust Building",IF(B88="Nourriture","Travel Subsistence",IF(B88="Bonus opération","Bonus",IF(B88="Hébergement","Travel Subsistence",IF(B88&lt;&gt;"","Transport",""))))))))</f>
        <v>Transport</v>
      </c>
      <c r="D88" s="88" t="s">
        <v>8</v>
      </c>
      <c r="E88" s="93">
        <v>600</v>
      </c>
      <c r="F88" s="95">
        <f t="shared" si="5"/>
        <v>0.91469410342446233</v>
      </c>
      <c r="G88" s="94">
        <f t="shared" si="6"/>
        <v>1.0418229401076828</v>
      </c>
      <c r="H88" s="98">
        <v>575.91359999999997</v>
      </c>
      <c r="I88" s="99" t="s">
        <v>38</v>
      </c>
      <c r="J88" s="102" t="s">
        <v>472</v>
      </c>
      <c r="K88" s="100" t="s">
        <v>356</v>
      </c>
      <c r="L88" s="89" t="s">
        <v>13</v>
      </c>
      <c r="M88" s="89" t="s">
        <v>473</v>
      </c>
    </row>
    <row r="89" spans="1:13" x14ac:dyDescent="0.2">
      <c r="A89" s="85">
        <v>42027</v>
      </c>
      <c r="B89" s="86" t="s">
        <v>143</v>
      </c>
      <c r="C89" s="87" t="str">
        <f>IF(B89="Crédit téléphone", "Telephone",IF(B89="Frais visa", "Travel Expenses",IF(B89="Transport local","Transport",IF(B89="Boissons","Trust Building",IF(B89="Nourriture","Travel Subsistence",IF(B89="Bonus opération","Bonus",IF(B89="Hébergement","Travel Subsistence",IF(B89&lt;&gt;"","Transport",""))))))))</f>
        <v>Transport</v>
      </c>
      <c r="D89" s="88" t="s">
        <v>8</v>
      </c>
      <c r="E89" s="93">
        <v>600</v>
      </c>
      <c r="F89" s="95">
        <f t="shared" si="5"/>
        <v>0.91469410342446233</v>
      </c>
      <c r="G89" s="94">
        <f t="shared" si="6"/>
        <v>1.0418229401076828</v>
      </c>
      <c r="H89" s="98">
        <v>575.91359999999997</v>
      </c>
      <c r="I89" s="99" t="s">
        <v>38</v>
      </c>
      <c r="J89" s="102" t="s">
        <v>472</v>
      </c>
      <c r="K89" s="100" t="s">
        <v>356</v>
      </c>
      <c r="L89" s="89" t="s">
        <v>13</v>
      </c>
      <c r="M89" s="89" t="s">
        <v>473</v>
      </c>
    </row>
    <row r="90" spans="1:13" x14ac:dyDescent="0.2">
      <c r="A90" s="85">
        <v>42028</v>
      </c>
      <c r="B90" s="86" t="s">
        <v>357</v>
      </c>
      <c r="C90" s="87" t="s">
        <v>94</v>
      </c>
      <c r="D90" s="88" t="s">
        <v>9</v>
      </c>
      <c r="E90" s="93">
        <v>4900</v>
      </c>
      <c r="F90" s="95">
        <f t="shared" si="5"/>
        <v>7.4700018446331082</v>
      </c>
      <c r="G90" s="94">
        <f t="shared" si="6"/>
        <v>8.5082206775460776</v>
      </c>
      <c r="H90" s="98">
        <v>575.91359999999997</v>
      </c>
      <c r="I90" s="99" t="s">
        <v>35</v>
      </c>
      <c r="J90" s="102" t="s">
        <v>472</v>
      </c>
      <c r="K90" s="100" t="s">
        <v>358</v>
      </c>
      <c r="L90" s="89" t="s">
        <v>13</v>
      </c>
      <c r="M90" s="89" t="s">
        <v>473</v>
      </c>
    </row>
    <row r="91" spans="1:13" x14ac:dyDescent="0.2">
      <c r="A91" s="85">
        <v>42028</v>
      </c>
      <c r="B91" s="86" t="s">
        <v>359</v>
      </c>
      <c r="C91" s="87" t="s">
        <v>135</v>
      </c>
      <c r="D91" s="88" t="s">
        <v>10</v>
      </c>
      <c r="E91" s="93">
        <v>205055</v>
      </c>
      <c r="F91" s="95">
        <f t="shared" si="5"/>
        <v>312.60433229617183</v>
      </c>
      <c r="G91" s="94">
        <f t="shared" si="6"/>
        <v>356.05167163963483</v>
      </c>
      <c r="H91" s="98">
        <v>575.91359999999997</v>
      </c>
      <c r="I91" s="99" t="s">
        <v>217</v>
      </c>
      <c r="J91" s="102" t="s">
        <v>472</v>
      </c>
      <c r="K91" s="100" t="s">
        <v>360</v>
      </c>
      <c r="L91" s="89" t="s">
        <v>13</v>
      </c>
      <c r="M91" s="89" t="s">
        <v>473</v>
      </c>
    </row>
    <row r="92" spans="1:13" x14ac:dyDescent="0.2">
      <c r="A92" s="85">
        <v>42028</v>
      </c>
      <c r="B92" s="86" t="s">
        <v>361</v>
      </c>
      <c r="C92" s="87" t="s">
        <v>135</v>
      </c>
      <c r="D92" s="88" t="s">
        <v>10</v>
      </c>
      <c r="E92" s="93">
        <v>197625</v>
      </c>
      <c r="F92" s="95">
        <f t="shared" si="5"/>
        <v>301.27737031543228</v>
      </c>
      <c r="G92" s="94">
        <f t="shared" si="6"/>
        <v>343.15043089796802</v>
      </c>
      <c r="H92" s="98">
        <v>575.91359999999997</v>
      </c>
      <c r="I92" s="99" t="s">
        <v>217</v>
      </c>
      <c r="J92" s="102" t="s">
        <v>472</v>
      </c>
      <c r="K92" s="100" t="s">
        <v>360</v>
      </c>
      <c r="L92" s="89" t="s">
        <v>13</v>
      </c>
      <c r="M92" s="89" t="s">
        <v>473</v>
      </c>
    </row>
    <row r="93" spans="1:13" x14ac:dyDescent="0.2">
      <c r="A93" s="85">
        <v>42028</v>
      </c>
      <c r="B93" s="86" t="s">
        <v>362</v>
      </c>
      <c r="C93" s="87" t="s">
        <v>135</v>
      </c>
      <c r="D93" s="88" t="s">
        <v>14</v>
      </c>
      <c r="E93" s="93">
        <v>151795</v>
      </c>
      <c r="F93" s="95">
        <f t="shared" si="5"/>
        <v>231.40998571552709</v>
      </c>
      <c r="G93" s="94">
        <f t="shared" si="6"/>
        <v>263.57252198940955</v>
      </c>
      <c r="H93" s="98">
        <v>575.91359999999997</v>
      </c>
      <c r="I93" s="99" t="s">
        <v>217</v>
      </c>
      <c r="J93" s="102" t="s">
        <v>472</v>
      </c>
      <c r="K93" s="100" t="s">
        <v>360</v>
      </c>
      <c r="L93" s="89" t="s">
        <v>13</v>
      </c>
      <c r="M93" s="89" t="s">
        <v>473</v>
      </c>
    </row>
    <row r="94" spans="1:13" x14ac:dyDescent="0.2">
      <c r="A94" s="85">
        <v>42028</v>
      </c>
      <c r="B94" s="86" t="s">
        <v>363</v>
      </c>
      <c r="C94" s="87" t="s">
        <v>135</v>
      </c>
      <c r="D94" s="88" t="s">
        <v>11</v>
      </c>
      <c r="E94" s="93">
        <v>150955</v>
      </c>
      <c r="F94" s="95">
        <f t="shared" si="5"/>
        <v>230.12941397073283</v>
      </c>
      <c r="G94" s="94">
        <f t="shared" si="6"/>
        <v>262.11396987325878</v>
      </c>
      <c r="H94" s="98">
        <v>575.91359999999997</v>
      </c>
      <c r="I94" s="99" t="s">
        <v>217</v>
      </c>
      <c r="J94" s="102" t="s">
        <v>472</v>
      </c>
      <c r="K94" s="100" t="s">
        <v>360</v>
      </c>
      <c r="L94" s="89" t="s">
        <v>13</v>
      </c>
      <c r="M94" s="89" t="s">
        <v>473</v>
      </c>
    </row>
    <row r="95" spans="1:13" x14ac:dyDescent="0.2">
      <c r="A95" s="85">
        <v>42028</v>
      </c>
      <c r="B95" s="86" t="s">
        <v>364</v>
      </c>
      <c r="C95" s="87" t="s">
        <v>135</v>
      </c>
      <c r="D95" s="88" t="s">
        <v>9</v>
      </c>
      <c r="E95" s="93">
        <v>108685</v>
      </c>
      <c r="F95" s="95">
        <f t="shared" si="5"/>
        <v>165.68921438447947</v>
      </c>
      <c r="G95" s="94">
        <f t="shared" si="6"/>
        <v>188.71754374267252</v>
      </c>
      <c r="H95" s="98">
        <v>575.91359999999997</v>
      </c>
      <c r="I95" s="99" t="s">
        <v>217</v>
      </c>
      <c r="J95" s="102" t="s">
        <v>472</v>
      </c>
      <c r="K95" s="100" t="s">
        <v>360</v>
      </c>
      <c r="L95" s="89" t="s">
        <v>13</v>
      </c>
      <c r="M95" s="89" t="s">
        <v>473</v>
      </c>
    </row>
    <row r="96" spans="1:13" x14ac:dyDescent="0.2">
      <c r="A96" s="85">
        <v>42028</v>
      </c>
      <c r="B96" s="86" t="s">
        <v>365</v>
      </c>
      <c r="C96" s="87" t="s">
        <v>135</v>
      </c>
      <c r="D96" s="88" t="s">
        <v>11</v>
      </c>
      <c r="E96" s="93">
        <v>151375</v>
      </c>
      <c r="F96" s="95">
        <f t="shared" si="5"/>
        <v>230.76969984312996</v>
      </c>
      <c r="G96" s="94">
        <f t="shared" si="6"/>
        <v>262.84324593133414</v>
      </c>
      <c r="H96" s="98">
        <v>575.91359999999997</v>
      </c>
      <c r="I96" s="99" t="s">
        <v>217</v>
      </c>
      <c r="J96" s="102" t="s">
        <v>472</v>
      </c>
      <c r="K96" s="100" t="s">
        <v>360</v>
      </c>
      <c r="L96" s="89" t="s">
        <v>13</v>
      </c>
      <c r="M96" s="89" t="s">
        <v>473</v>
      </c>
    </row>
    <row r="97" spans="1:13" x14ac:dyDescent="0.2">
      <c r="A97" s="85">
        <v>42028</v>
      </c>
      <c r="B97" s="86" t="s">
        <v>366</v>
      </c>
      <c r="C97" s="87" t="s">
        <v>135</v>
      </c>
      <c r="D97" s="88" t="s">
        <v>8</v>
      </c>
      <c r="E97" s="93">
        <v>152215</v>
      </c>
      <c r="F97" s="95">
        <f t="shared" si="5"/>
        <v>232.05027158792421</v>
      </c>
      <c r="G97" s="94">
        <f t="shared" si="6"/>
        <v>264.30179804748491</v>
      </c>
      <c r="H97" s="98">
        <v>575.91359999999997</v>
      </c>
      <c r="I97" s="99" t="s">
        <v>217</v>
      </c>
      <c r="J97" s="102" t="s">
        <v>472</v>
      </c>
      <c r="K97" s="100" t="s">
        <v>360</v>
      </c>
      <c r="L97" s="89" t="s">
        <v>13</v>
      </c>
      <c r="M97" s="89" t="s">
        <v>473</v>
      </c>
    </row>
    <row r="98" spans="1:13" x14ac:dyDescent="0.2">
      <c r="A98" s="85">
        <v>42028</v>
      </c>
      <c r="B98" s="86" t="s">
        <v>367</v>
      </c>
      <c r="C98" s="87" t="s">
        <v>122</v>
      </c>
      <c r="D98" s="88" t="s">
        <v>9</v>
      </c>
      <c r="E98" s="93">
        <v>85000</v>
      </c>
      <c r="F98" s="95">
        <f t="shared" si="5"/>
        <v>129.58166465179883</v>
      </c>
      <c r="G98" s="94">
        <f t="shared" si="6"/>
        <v>147.59158318192175</v>
      </c>
      <c r="H98" s="98">
        <v>575.91359999999997</v>
      </c>
      <c r="I98" s="99" t="s">
        <v>217</v>
      </c>
      <c r="J98" s="102" t="s">
        <v>472</v>
      </c>
      <c r="K98" s="100" t="s">
        <v>360</v>
      </c>
      <c r="L98" s="89" t="s">
        <v>13</v>
      </c>
      <c r="M98" s="89" t="s">
        <v>473</v>
      </c>
    </row>
    <row r="99" spans="1:13" x14ac:dyDescent="0.2">
      <c r="A99" s="85">
        <v>42028</v>
      </c>
      <c r="B99" s="86" t="s">
        <v>239</v>
      </c>
      <c r="C99" s="87" t="str">
        <f>IF(B99="Crédit téléphone", "Telephone",IF(B99="Frais visa", "Travel Expenses",IF(B99="Transport local","Transport",IF(B99="Boissons","Trust Building",IF(B99="Nourriture","Travel Subsistence",IF(B99="Bonus opération","Bonus",IF(B99="Hébergement","Travel Subsistence",IF(B99&lt;&gt;"","Transport",""))))))))</f>
        <v>Transport</v>
      </c>
      <c r="D99" s="88" t="s">
        <v>8</v>
      </c>
      <c r="E99" s="93">
        <v>1700</v>
      </c>
      <c r="F99" s="95">
        <f t="shared" si="5"/>
        <v>2.5916332930359767</v>
      </c>
      <c r="G99" s="94">
        <f t="shared" si="6"/>
        <v>2.9518316636384347</v>
      </c>
      <c r="H99" s="98">
        <v>575.91359999999997</v>
      </c>
      <c r="I99" s="99" t="s">
        <v>12</v>
      </c>
      <c r="J99" s="102" t="s">
        <v>472</v>
      </c>
      <c r="K99" s="100" t="s">
        <v>327</v>
      </c>
      <c r="L99" s="89" t="s">
        <v>13</v>
      </c>
      <c r="M99" s="89" t="s">
        <v>473</v>
      </c>
    </row>
    <row r="100" spans="1:13" x14ac:dyDescent="0.2">
      <c r="A100" s="85">
        <v>42028</v>
      </c>
      <c r="B100" s="86" t="s">
        <v>331</v>
      </c>
      <c r="C100" s="87" t="s">
        <v>249</v>
      </c>
      <c r="D100" s="88" t="s">
        <v>8</v>
      </c>
      <c r="E100" s="93">
        <v>5000</v>
      </c>
      <c r="F100" s="95">
        <f t="shared" si="5"/>
        <v>7.6224508618705187</v>
      </c>
      <c r="G100" s="94">
        <f t="shared" si="6"/>
        <v>8.6818578342306907</v>
      </c>
      <c r="H100" s="98">
        <v>575.91359999999997</v>
      </c>
      <c r="I100" s="99" t="s">
        <v>12</v>
      </c>
      <c r="J100" s="102" t="s">
        <v>472</v>
      </c>
      <c r="K100" s="100" t="s">
        <v>327</v>
      </c>
      <c r="L100" s="89" t="s">
        <v>13</v>
      </c>
      <c r="M100" s="89" t="s">
        <v>473</v>
      </c>
    </row>
    <row r="101" spans="1:13" x14ac:dyDescent="0.2">
      <c r="A101" s="85">
        <v>42028</v>
      </c>
      <c r="B101" s="86" t="s">
        <v>332</v>
      </c>
      <c r="C101" s="87" t="s">
        <v>249</v>
      </c>
      <c r="D101" s="88" t="s">
        <v>8</v>
      </c>
      <c r="E101" s="93">
        <v>3000</v>
      </c>
      <c r="F101" s="95">
        <f t="shared" si="5"/>
        <v>4.5734705171223116</v>
      </c>
      <c r="G101" s="94">
        <f t="shared" si="6"/>
        <v>5.2091147005384144</v>
      </c>
      <c r="H101" s="98">
        <v>575.91359999999997</v>
      </c>
      <c r="I101" s="99" t="s">
        <v>12</v>
      </c>
      <c r="J101" s="102" t="s">
        <v>472</v>
      </c>
      <c r="K101" s="100" t="s">
        <v>327</v>
      </c>
      <c r="L101" s="89" t="s">
        <v>13</v>
      </c>
      <c r="M101" s="89" t="s">
        <v>473</v>
      </c>
    </row>
    <row r="102" spans="1:13" x14ac:dyDescent="0.2">
      <c r="A102" s="85">
        <v>42028</v>
      </c>
      <c r="B102" s="86" t="s">
        <v>330</v>
      </c>
      <c r="C102" s="87" t="s">
        <v>215</v>
      </c>
      <c r="D102" s="88" t="s">
        <v>8</v>
      </c>
      <c r="E102" s="93">
        <v>3600</v>
      </c>
      <c r="F102" s="95">
        <f t="shared" si="5"/>
        <v>5.4881646205467733</v>
      </c>
      <c r="G102" s="94">
        <f t="shared" si="6"/>
        <v>6.2509376406460975</v>
      </c>
      <c r="H102" s="98">
        <v>575.91359999999997</v>
      </c>
      <c r="I102" s="99" t="s">
        <v>12</v>
      </c>
      <c r="J102" s="102" t="s">
        <v>472</v>
      </c>
      <c r="K102" s="100" t="s">
        <v>329</v>
      </c>
      <c r="L102" s="89" t="s">
        <v>13</v>
      </c>
      <c r="M102" s="89" t="s">
        <v>473</v>
      </c>
    </row>
    <row r="103" spans="1:13" x14ac:dyDescent="0.2">
      <c r="A103" s="85">
        <v>42028</v>
      </c>
      <c r="B103" s="86" t="s">
        <v>142</v>
      </c>
      <c r="C103" s="87" t="str">
        <f t="shared" ref="C103:C111" si="7">IF(B103="Crédit téléphone", "Telephone",IF(B103="Frais visa", "Travel Expenses",IF(B103="Transport local","Transport",IF(B103="Boissons","Trust Building",IF(B103="Nourriture","Travel Subsistence",IF(B103="Bonus opération","Bonus",IF(B103="Hébergement","Travel Subsistence",IF(B103&lt;&gt;"","Transport",""))))))))</f>
        <v>Transport</v>
      </c>
      <c r="D103" s="88" t="s">
        <v>8</v>
      </c>
      <c r="E103" s="93">
        <v>600</v>
      </c>
      <c r="F103" s="95">
        <f t="shared" si="5"/>
        <v>0.91469410342446233</v>
      </c>
      <c r="G103" s="94">
        <f t="shared" si="6"/>
        <v>1.0418229401076828</v>
      </c>
      <c r="H103" s="98">
        <v>575.91359999999997</v>
      </c>
      <c r="I103" s="99" t="s">
        <v>38</v>
      </c>
      <c r="J103" s="102" t="s">
        <v>472</v>
      </c>
      <c r="K103" s="100" t="s">
        <v>356</v>
      </c>
      <c r="L103" s="89" t="s">
        <v>13</v>
      </c>
      <c r="M103" s="89" t="s">
        <v>473</v>
      </c>
    </row>
    <row r="104" spans="1:13" x14ac:dyDescent="0.2">
      <c r="A104" s="85">
        <v>42028</v>
      </c>
      <c r="B104" s="86" t="s">
        <v>143</v>
      </c>
      <c r="C104" s="87" t="str">
        <f t="shared" si="7"/>
        <v>Transport</v>
      </c>
      <c r="D104" s="88" t="s">
        <v>8</v>
      </c>
      <c r="E104" s="93">
        <v>600</v>
      </c>
      <c r="F104" s="95">
        <f t="shared" si="5"/>
        <v>0.91469410342446233</v>
      </c>
      <c r="G104" s="94">
        <f t="shared" si="6"/>
        <v>1.0418229401076828</v>
      </c>
      <c r="H104" s="98">
        <v>575.91359999999997</v>
      </c>
      <c r="I104" s="99" t="s">
        <v>38</v>
      </c>
      <c r="J104" s="102" t="s">
        <v>472</v>
      </c>
      <c r="K104" s="100" t="s">
        <v>356</v>
      </c>
      <c r="L104" s="89" t="s">
        <v>13</v>
      </c>
      <c r="M104" s="89" t="s">
        <v>473</v>
      </c>
    </row>
    <row r="105" spans="1:13" x14ac:dyDescent="0.2">
      <c r="A105" s="85">
        <v>42028</v>
      </c>
      <c r="B105" s="86" t="s">
        <v>368</v>
      </c>
      <c r="C105" s="87" t="str">
        <f t="shared" si="7"/>
        <v>Transport</v>
      </c>
      <c r="D105" s="88" t="s">
        <v>8</v>
      </c>
      <c r="E105" s="93">
        <v>600</v>
      </c>
      <c r="F105" s="95">
        <f t="shared" si="5"/>
        <v>0.91469410342446233</v>
      </c>
      <c r="G105" s="94">
        <f t="shared" si="6"/>
        <v>1.0418229401076828</v>
      </c>
      <c r="H105" s="98">
        <v>575.91359999999997</v>
      </c>
      <c r="I105" s="99" t="s">
        <v>38</v>
      </c>
      <c r="J105" s="102" t="s">
        <v>472</v>
      </c>
      <c r="K105" s="100" t="s">
        <v>369</v>
      </c>
      <c r="L105" s="89" t="s">
        <v>13</v>
      </c>
      <c r="M105" s="89" t="s">
        <v>473</v>
      </c>
    </row>
    <row r="106" spans="1:13" x14ac:dyDescent="0.2">
      <c r="A106" s="85">
        <v>42028</v>
      </c>
      <c r="B106" s="86" t="s">
        <v>370</v>
      </c>
      <c r="C106" s="87" t="str">
        <f t="shared" si="7"/>
        <v>Transport</v>
      </c>
      <c r="D106" s="88" t="s">
        <v>8</v>
      </c>
      <c r="E106" s="93">
        <v>800</v>
      </c>
      <c r="F106" s="95">
        <f t="shared" si="5"/>
        <v>1.2195921378992831</v>
      </c>
      <c r="G106" s="94">
        <f t="shared" si="6"/>
        <v>1.3890972534769106</v>
      </c>
      <c r="H106" s="98">
        <v>575.91359999999997</v>
      </c>
      <c r="I106" s="99" t="s">
        <v>38</v>
      </c>
      <c r="J106" s="102" t="s">
        <v>472</v>
      </c>
      <c r="K106" s="100" t="s">
        <v>369</v>
      </c>
      <c r="L106" s="89" t="s">
        <v>13</v>
      </c>
      <c r="M106" s="89" t="s">
        <v>473</v>
      </c>
    </row>
    <row r="107" spans="1:13" x14ac:dyDescent="0.2">
      <c r="A107" s="85">
        <v>42028</v>
      </c>
      <c r="B107" s="86" t="s">
        <v>371</v>
      </c>
      <c r="C107" s="87" t="str">
        <f t="shared" si="7"/>
        <v>Transport</v>
      </c>
      <c r="D107" s="88" t="s">
        <v>8</v>
      </c>
      <c r="E107" s="93">
        <v>1000</v>
      </c>
      <c r="F107" s="95">
        <f t="shared" si="5"/>
        <v>1.5244901723741038</v>
      </c>
      <c r="G107" s="94">
        <f t="shared" si="6"/>
        <v>1.7363715668461381</v>
      </c>
      <c r="H107" s="98">
        <v>575.91359999999997</v>
      </c>
      <c r="I107" s="99" t="s">
        <v>38</v>
      </c>
      <c r="J107" s="102" t="s">
        <v>472</v>
      </c>
      <c r="K107" s="100" t="s">
        <v>369</v>
      </c>
      <c r="L107" s="89" t="s">
        <v>13</v>
      </c>
      <c r="M107" s="89" t="s">
        <v>473</v>
      </c>
    </row>
    <row r="108" spans="1:13" x14ac:dyDescent="0.2">
      <c r="A108" s="85">
        <v>42028</v>
      </c>
      <c r="B108" s="86" t="s">
        <v>241</v>
      </c>
      <c r="C108" s="87" t="str">
        <f t="shared" si="7"/>
        <v>Trust Building</v>
      </c>
      <c r="D108" s="88" t="s">
        <v>8</v>
      </c>
      <c r="E108" s="93">
        <v>1500</v>
      </c>
      <c r="F108" s="95">
        <f t="shared" si="5"/>
        <v>2.2867352585611558</v>
      </c>
      <c r="G108" s="94">
        <f t="shared" si="6"/>
        <v>2.6045573502692072</v>
      </c>
      <c r="H108" s="98">
        <v>575.91359999999997</v>
      </c>
      <c r="I108" s="99" t="s">
        <v>38</v>
      </c>
      <c r="J108" s="102" t="s">
        <v>472</v>
      </c>
      <c r="K108" s="100" t="s">
        <v>369</v>
      </c>
      <c r="L108" s="89" t="s">
        <v>13</v>
      </c>
      <c r="M108" s="89" t="s">
        <v>473</v>
      </c>
    </row>
    <row r="109" spans="1:13" x14ac:dyDescent="0.2">
      <c r="A109" s="85">
        <v>42028</v>
      </c>
      <c r="B109" s="86" t="s">
        <v>372</v>
      </c>
      <c r="C109" s="87" t="str">
        <f t="shared" si="7"/>
        <v>Transport</v>
      </c>
      <c r="D109" s="88" t="s">
        <v>8</v>
      </c>
      <c r="E109" s="93">
        <v>1000</v>
      </c>
      <c r="F109" s="95">
        <f t="shared" si="5"/>
        <v>1.5244901723741038</v>
      </c>
      <c r="G109" s="94">
        <f t="shared" si="6"/>
        <v>1.7363715668461381</v>
      </c>
      <c r="H109" s="98">
        <v>575.91359999999997</v>
      </c>
      <c r="I109" s="99" t="s">
        <v>38</v>
      </c>
      <c r="J109" s="102" t="s">
        <v>472</v>
      </c>
      <c r="K109" s="100" t="s">
        <v>369</v>
      </c>
      <c r="L109" s="89" t="s">
        <v>13</v>
      </c>
      <c r="M109" s="89" t="s">
        <v>473</v>
      </c>
    </row>
    <row r="110" spans="1:13" x14ac:dyDescent="0.2">
      <c r="A110" s="85">
        <v>42028</v>
      </c>
      <c r="B110" s="86" t="s">
        <v>373</v>
      </c>
      <c r="C110" s="87" t="str">
        <f t="shared" si="7"/>
        <v>Transport</v>
      </c>
      <c r="D110" s="88" t="s">
        <v>8</v>
      </c>
      <c r="E110" s="93">
        <v>800</v>
      </c>
      <c r="F110" s="95">
        <f t="shared" si="5"/>
        <v>1.2195921378992831</v>
      </c>
      <c r="G110" s="94">
        <f t="shared" si="6"/>
        <v>1.3890972534769106</v>
      </c>
      <c r="H110" s="98">
        <v>575.91359999999997</v>
      </c>
      <c r="I110" s="99" t="s">
        <v>38</v>
      </c>
      <c r="J110" s="102" t="s">
        <v>472</v>
      </c>
      <c r="K110" s="100" t="s">
        <v>369</v>
      </c>
      <c r="L110" s="89" t="s">
        <v>13</v>
      </c>
      <c r="M110" s="89" t="s">
        <v>473</v>
      </c>
    </row>
    <row r="111" spans="1:13" x14ac:dyDescent="0.2">
      <c r="A111" s="85">
        <v>42028</v>
      </c>
      <c r="B111" s="86" t="s">
        <v>374</v>
      </c>
      <c r="C111" s="87" t="str">
        <f t="shared" si="7"/>
        <v>Transport</v>
      </c>
      <c r="D111" s="88" t="s">
        <v>8</v>
      </c>
      <c r="E111" s="93">
        <v>600</v>
      </c>
      <c r="F111" s="95">
        <f t="shared" si="5"/>
        <v>0.91469410342446233</v>
      </c>
      <c r="G111" s="94">
        <f t="shared" si="6"/>
        <v>1.0418229401076828</v>
      </c>
      <c r="H111" s="98">
        <v>575.91359999999997</v>
      </c>
      <c r="I111" s="99" t="s">
        <v>38</v>
      </c>
      <c r="J111" s="102" t="s">
        <v>472</v>
      </c>
      <c r="K111" s="100" t="s">
        <v>369</v>
      </c>
      <c r="L111" s="89" t="s">
        <v>13</v>
      </c>
      <c r="M111" s="89" t="s">
        <v>473</v>
      </c>
    </row>
    <row r="112" spans="1:13" x14ac:dyDescent="0.2">
      <c r="A112" s="85">
        <v>42029</v>
      </c>
      <c r="B112" s="86" t="s">
        <v>375</v>
      </c>
      <c r="C112" s="87" t="s">
        <v>94</v>
      </c>
      <c r="D112" s="88" t="s">
        <v>9</v>
      </c>
      <c r="E112" s="93">
        <v>800</v>
      </c>
      <c r="F112" s="95">
        <f t="shared" si="5"/>
        <v>1.2195921378992831</v>
      </c>
      <c r="G112" s="94">
        <f t="shared" si="6"/>
        <v>1.3890972534769106</v>
      </c>
      <c r="H112" s="98">
        <v>575.91359999999997</v>
      </c>
      <c r="I112" s="99" t="s">
        <v>35</v>
      </c>
      <c r="J112" s="102" t="s">
        <v>472</v>
      </c>
      <c r="K112" s="100" t="s">
        <v>376</v>
      </c>
      <c r="L112" s="89" t="s">
        <v>13</v>
      </c>
      <c r="M112" s="89" t="s">
        <v>473</v>
      </c>
    </row>
    <row r="113" spans="1:13" x14ac:dyDescent="0.2">
      <c r="A113" s="85">
        <v>42029</v>
      </c>
      <c r="B113" s="86" t="s">
        <v>377</v>
      </c>
      <c r="C113" s="87" t="s">
        <v>94</v>
      </c>
      <c r="D113" s="88" t="s">
        <v>9</v>
      </c>
      <c r="E113" s="93">
        <v>800</v>
      </c>
      <c r="F113" s="95">
        <f t="shared" si="5"/>
        <v>1.2195921378992831</v>
      </c>
      <c r="G113" s="94">
        <f t="shared" si="6"/>
        <v>1.3890972534769106</v>
      </c>
      <c r="H113" s="98">
        <v>575.91359999999997</v>
      </c>
      <c r="I113" s="99" t="s">
        <v>35</v>
      </c>
      <c r="J113" s="102" t="s">
        <v>472</v>
      </c>
      <c r="K113" s="100" t="s">
        <v>376</v>
      </c>
      <c r="L113" s="89" t="s">
        <v>13</v>
      </c>
      <c r="M113" s="89" t="s">
        <v>473</v>
      </c>
    </row>
    <row r="114" spans="1:13" x14ac:dyDescent="0.2">
      <c r="A114" s="85">
        <v>42029</v>
      </c>
      <c r="B114" s="86" t="s">
        <v>378</v>
      </c>
      <c r="C114" s="87" t="s">
        <v>111</v>
      </c>
      <c r="D114" s="88" t="s">
        <v>9</v>
      </c>
      <c r="E114" s="93">
        <v>5000</v>
      </c>
      <c r="F114" s="95">
        <f t="shared" si="5"/>
        <v>7.6224508618705187</v>
      </c>
      <c r="G114" s="94">
        <f t="shared" si="6"/>
        <v>8.6818578342306907</v>
      </c>
      <c r="H114" s="98">
        <v>575.91359999999997</v>
      </c>
      <c r="I114" s="99" t="s">
        <v>35</v>
      </c>
      <c r="J114" s="102" t="s">
        <v>472</v>
      </c>
      <c r="K114" s="100" t="s">
        <v>376</v>
      </c>
      <c r="L114" s="89" t="s">
        <v>13</v>
      </c>
      <c r="M114" s="89" t="s">
        <v>473</v>
      </c>
    </row>
    <row r="115" spans="1:13" x14ac:dyDescent="0.2">
      <c r="A115" s="85">
        <v>42029</v>
      </c>
      <c r="B115" s="86" t="s">
        <v>379</v>
      </c>
      <c r="C115" s="87" t="str">
        <f>IF(B115="Visite de prisonnier", "Jail visit",IF(B115="Frais d'appel (Cour)", "Court fees",IF(B115="Honoraires d'avocat", "Lawyer fees",IF(B115="Nourriture pour détenu", "Jail visit",IF(B115="Crédit téléphone", "Telephone",IF(B115="Frais visa", "Travel Expenses",IF(B115="Transport local","Transport",IF(B115="Boissons","Trust Building",IF(B115="Nourriture","Travel Subsistence",IF(B115="Bonus opération","Bonus",IF(B115="Hébergement","Travel Subsistence",IF(B115&lt;&gt;"","Transport",""))))))))))))</f>
        <v>Transport</v>
      </c>
      <c r="D115" s="88" t="s">
        <v>11</v>
      </c>
      <c r="E115" s="93">
        <v>600</v>
      </c>
      <c r="F115" s="95">
        <f t="shared" si="5"/>
        <v>0.91469410342446233</v>
      </c>
      <c r="G115" s="94">
        <f t="shared" si="6"/>
        <v>1.0418229401076828</v>
      </c>
      <c r="H115" s="98">
        <v>575.91359999999997</v>
      </c>
      <c r="I115" s="99" t="s">
        <v>37</v>
      </c>
      <c r="J115" s="102" t="s">
        <v>472</v>
      </c>
      <c r="K115" s="100" t="s">
        <v>380</v>
      </c>
      <c r="L115" s="89" t="s">
        <v>13</v>
      </c>
      <c r="M115" s="89" t="s">
        <v>473</v>
      </c>
    </row>
    <row r="116" spans="1:13" x14ac:dyDescent="0.2">
      <c r="A116" s="85">
        <v>42029</v>
      </c>
      <c r="B116" s="86" t="s">
        <v>381</v>
      </c>
      <c r="C116" s="87" t="str">
        <f>IF(B116="Visite de prisonnier", "Jail visit",IF(B116="Frais d'appel (Cour)", "Court fees",IF(B116="Honoraires d'avocat", "Lawyer fees",IF(B116="Nourriture pour détenu", "Jail visit",IF(B116="Crédit téléphone", "Telephone",IF(B116="Frais visa", "Travel Expenses",IF(B116="Transport local","Transport",IF(B116="Boissons","Trust Building",IF(B116="Nourriture","Travel Subsistence",IF(B116="Bonus opération","Bonus",IF(B116="Hébergement","Travel Subsistence",IF(B116&lt;&gt;"","Transport",""))))))))))))</f>
        <v>Transport</v>
      </c>
      <c r="D116" s="88" t="s">
        <v>11</v>
      </c>
      <c r="E116" s="93">
        <v>600</v>
      </c>
      <c r="F116" s="95">
        <f t="shared" si="5"/>
        <v>0.91469410342446233</v>
      </c>
      <c r="G116" s="94">
        <f t="shared" si="6"/>
        <v>1.0418229401076828</v>
      </c>
      <c r="H116" s="98">
        <v>575.91359999999997</v>
      </c>
      <c r="I116" s="99" t="s">
        <v>37</v>
      </c>
      <c r="J116" s="102" t="s">
        <v>472</v>
      </c>
      <c r="K116" s="100" t="s">
        <v>380</v>
      </c>
      <c r="L116" s="89" t="s">
        <v>13</v>
      </c>
      <c r="M116" s="89" t="s">
        <v>473</v>
      </c>
    </row>
    <row r="117" spans="1:13" x14ac:dyDescent="0.2">
      <c r="A117" s="85">
        <v>42029</v>
      </c>
      <c r="B117" s="86" t="s">
        <v>239</v>
      </c>
      <c r="C117" s="87" t="str">
        <f>IF(B117="Crédit téléphone", "Telephone",IF(B117="Frais visa", "Travel Expenses",IF(B117="Transport local","Transport",IF(B117="Boissons","Trust Building",IF(B117="Nourriture","Travel Subsistence",IF(B117="Bonus opération","Bonus",IF(B117="Hébergement","Travel Subsistence",IF(B117&lt;&gt;"","Transport",""))))))))</f>
        <v>Transport</v>
      </c>
      <c r="D117" s="88" t="s">
        <v>8</v>
      </c>
      <c r="E117" s="93">
        <v>600</v>
      </c>
      <c r="F117" s="95">
        <f t="shared" si="5"/>
        <v>0.91469410342446233</v>
      </c>
      <c r="G117" s="94">
        <f t="shared" si="6"/>
        <v>1.0418229401076828</v>
      </c>
      <c r="H117" s="98">
        <v>575.91359999999997</v>
      </c>
      <c r="I117" s="99" t="s">
        <v>12</v>
      </c>
      <c r="J117" s="102" t="s">
        <v>472</v>
      </c>
      <c r="K117" s="100" t="s">
        <v>329</v>
      </c>
      <c r="L117" s="89" t="s">
        <v>13</v>
      </c>
      <c r="M117" s="89" t="s">
        <v>473</v>
      </c>
    </row>
    <row r="118" spans="1:13" x14ac:dyDescent="0.2">
      <c r="A118" s="85">
        <v>42029</v>
      </c>
      <c r="B118" s="86" t="s">
        <v>332</v>
      </c>
      <c r="C118" s="87" t="s">
        <v>249</v>
      </c>
      <c r="D118" s="88" t="s">
        <v>8</v>
      </c>
      <c r="E118" s="93">
        <v>3000</v>
      </c>
      <c r="F118" s="95">
        <f t="shared" si="5"/>
        <v>4.5734705171223116</v>
      </c>
      <c r="G118" s="94">
        <f t="shared" si="6"/>
        <v>5.2091147005384144</v>
      </c>
      <c r="H118" s="98">
        <v>575.91359999999997</v>
      </c>
      <c r="I118" s="99" t="s">
        <v>12</v>
      </c>
      <c r="J118" s="102" t="s">
        <v>472</v>
      </c>
      <c r="K118" s="100" t="s">
        <v>329</v>
      </c>
      <c r="L118" s="89" t="s">
        <v>13</v>
      </c>
      <c r="M118" s="89" t="s">
        <v>473</v>
      </c>
    </row>
    <row r="119" spans="1:13" x14ac:dyDescent="0.2">
      <c r="A119" s="85">
        <v>42029</v>
      </c>
      <c r="B119" s="86" t="s">
        <v>330</v>
      </c>
      <c r="C119" s="87" t="s">
        <v>215</v>
      </c>
      <c r="D119" s="88" t="s">
        <v>8</v>
      </c>
      <c r="E119" s="93">
        <v>1700</v>
      </c>
      <c r="F119" s="95">
        <f t="shared" si="5"/>
        <v>2.5916332930359767</v>
      </c>
      <c r="G119" s="94">
        <f t="shared" si="6"/>
        <v>2.9518316636384347</v>
      </c>
      <c r="H119" s="98">
        <v>575.91359999999997</v>
      </c>
      <c r="I119" s="99" t="s">
        <v>12</v>
      </c>
      <c r="J119" s="102" t="s">
        <v>472</v>
      </c>
      <c r="K119" s="100" t="s">
        <v>329</v>
      </c>
      <c r="L119" s="89" t="s">
        <v>13</v>
      </c>
      <c r="M119" s="89" t="s">
        <v>473</v>
      </c>
    </row>
    <row r="120" spans="1:13" x14ac:dyDescent="0.2">
      <c r="A120" s="85">
        <v>42029</v>
      </c>
      <c r="B120" s="86" t="s">
        <v>382</v>
      </c>
      <c r="C120" s="87" t="str">
        <f t="shared" ref="C120:C129" si="8">IF(B120="Crédit téléphone", "Telephone",IF(B120="Frais visa", "Travel Expenses",IF(B120="Transport local","Transport",IF(B120="Boissons","Trust Building",IF(B120="Nourriture","Travel Subsistence",IF(B120="Bonus opération","Bonus",IF(B120="Hébergement","Travel Subsistence",IF(B120&lt;&gt;"","Transport",""))))))))</f>
        <v>Transport</v>
      </c>
      <c r="D120" s="88" t="s">
        <v>8</v>
      </c>
      <c r="E120" s="93">
        <v>1500</v>
      </c>
      <c r="F120" s="95">
        <f t="shared" si="5"/>
        <v>2.2867352585611558</v>
      </c>
      <c r="G120" s="94">
        <f t="shared" si="6"/>
        <v>2.6045573502692072</v>
      </c>
      <c r="H120" s="98">
        <v>575.91359999999997</v>
      </c>
      <c r="I120" s="99" t="s">
        <v>12</v>
      </c>
      <c r="J120" s="102" t="s">
        <v>472</v>
      </c>
      <c r="K120" s="100" t="s">
        <v>329</v>
      </c>
      <c r="L120" s="89" t="s">
        <v>13</v>
      </c>
      <c r="M120" s="89" t="s">
        <v>473</v>
      </c>
    </row>
    <row r="121" spans="1:13" x14ac:dyDescent="0.2">
      <c r="A121" s="85">
        <v>42029</v>
      </c>
      <c r="B121" s="86" t="s">
        <v>383</v>
      </c>
      <c r="C121" s="87" t="str">
        <f t="shared" si="8"/>
        <v>Transport</v>
      </c>
      <c r="D121" s="88" t="s">
        <v>8</v>
      </c>
      <c r="E121" s="93">
        <v>4000</v>
      </c>
      <c r="F121" s="95">
        <f t="shared" si="5"/>
        <v>6.0979606894964151</v>
      </c>
      <c r="G121" s="94">
        <f t="shared" si="6"/>
        <v>6.9454862673845525</v>
      </c>
      <c r="H121" s="98">
        <v>575.91359999999997</v>
      </c>
      <c r="I121" s="99" t="s">
        <v>12</v>
      </c>
      <c r="J121" s="102" t="s">
        <v>472</v>
      </c>
      <c r="K121" s="100" t="s">
        <v>329</v>
      </c>
      <c r="L121" s="89" t="s">
        <v>13</v>
      </c>
      <c r="M121" s="89" t="s">
        <v>473</v>
      </c>
    </row>
    <row r="122" spans="1:13" x14ac:dyDescent="0.2">
      <c r="A122" s="85">
        <v>42029</v>
      </c>
      <c r="B122" s="86" t="s">
        <v>254</v>
      </c>
      <c r="C122" s="87" t="str">
        <f t="shared" si="8"/>
        <v>Transport</v>
      </c>
      <c r="D122" s="88" t="s">
        <v>8</v>
      </c>
      <c r="E122" s="93">
        <v>600</v>
      </c>
      <c r="F122" s="95">
        <f t="shared" si="5"/>
        <v>0.91469410342446233</v>
      </c>
      <c r="G122" s="94">
        <f t="shared" si="6"/>
        <v>1.0418229401076828</v>
      </c>
      <c r="H122" s="98">
        <v>575.91359999999997</v>
      </c>
      <c r="I122" s="99" t="s">
        <v>12</v>
      </c>
      <c r="J122" s="102" t="s">
        <v>472</v>
      </c>
      <c r="K122" s="100" t="s">
        <v>329</v>
      </c>
      <c r="L122" s="89" t="s">
        <v>13</v>
      </c>
      <c r="M122" s="89" t="s">
        <v>473</v>
      </c>
    </row>
    <row r="123" spans="1:13" x14ac:dyDescent="0.2">
      <c r="A123" s="85">
        <v>42029</v>
      </c>
      <c r="B123" s="86" t="s">
        <v>384</v>
      </c>
      <c r="C123" s="87" t="str">
        <f t="shared" si="8"/>
        <v>Transport</v>
      </c>
      <c r="D123" s="88" t="s">
        <v>8</v>
      </c>
      <c r="E123" s="93">
        <v>800</v>
      </c>
      <c r="F123" s="95">
        <f t="shared" si="5"/>
        <v>1.2195921378992831</v>
      </c>
      <c r="G123" s="94">
        <f t="shared" si="6"/>
        <v>1.3890972534769106</v>
      </c>
      <c r="H123" s="98">
        <v>575.91359999999997</v>
      </c>
      <c r="I123" s="99" t="s">
        <v>38</v>
      </c>
      <c r="J123" s="102" t="s">
        <v>472</v>
      </c>
      <c r="K123" s="100" t="s">
        <v>385</v>
      </c>
      <c r="L123" s="89" t="s">
        <v>13</v>
      </c>
      <c r="M123" s="89" t="s">
        <v>473</v>
      </c>
    </row>
    <row r="124" spans="1:13" x14ac:dyDescent="0.2">
      <c r="A124" s="85">
        <v>42029</v>
      </c>
      <c r="B124" s="86" t="s">
        <v>386</v>
      </c>
      <c r="C124" s="87" t="str">
        <f t="shared" si="8"/>
        <v>Transport</v>
      </c>
      <c r="D124" s="88" t="s">
        <v>8</v>
      </c>
      <c r="E124" s="93">
        <v>1000</v>
      </c>
      <c r="F124" s="95">
        <f t="shared" si="5"/>
        <v>1.5244901723741038</v>
      </c>
      <c r="G124" s="94">
        <f t="shared" si="6"/>
        <v>1.7363715668461381</v>
      </c>
      <c r="H124" s="98">
        <v>575.91359999999997</v>
      </c>
      <c r="I124" s="99" t="s">
        <v>38</v>
      </c>
      <c r="J124" s="102" t="s">
        <v>472</v>
      </c>
      <c r="K124" s="100" t="s">
        <v>385</v>
      </c>
      <c r="L124" s="89" t="s">
        <v>13</v>
      </c>
      <c r="M124" s="89" t="s">
        <v>473</v>
      </c>
    </row>
    <row r="125" spans="1:13" x14ac:dyDescent="0.2">
      <c r="A125" s="85">
        <v>42029</v>
      </c>
      <c r="B125" s="86" t="s">
        <v>387</v>
      </c>
      <c r="C125" s="87" t="str">
        <f t="shared" si="8"/>
        <v>Transport</v>
      </c>
      <c r="D125" s="88" t="s">
        <v>8</v>
      </c>
      <c r="E125" s="93">
        <v>800</v>
      </c>
      <c r="F125" s="95">
        <f t="shared" si="5"/>
        <v>1.2195921378992831</v>
      </c>
      <c r="G125" s="94">
        <f t="shared" si="6"/>
        <v>1.3890972534769106</v>
      </c>
      <c r="H125" s="98">
        <v>575.91359999999997</v>
      </c>
      <c r="I125" s="99" t="s">
        <v>38</v>
      </c>
      <c r="J125" s="102" t="s">
        <v>472</v>
      </c>
      <c r="K125" s="100" t="s">
        <v>385</v>
      </c>
      <c r="L125" s="89" t="s">
        <v>13</v>
      </c>
      <c r="M125" s="89" t="s">
        <v>473</v>
      </c>
    </row>
    <row r="126" spans="1:13" x14ac:dyDescent="0.2">
      <c r="A126" s="85">
        <v>42029</v>
      </c>
      <c r="B126" s="86" t="s">
        <v>241</v>
      </c>
      <c r="C126" s="87" t="str">
        <f t="shared" si="8"/>
        <v>Trust Building</v>
      </c>
      <c r="D126" s="88" t="s">
        <v>8</v>
      </c>
      <c r="E126" s="93">
        <v>1500</v>
      </c>
      <c r="F126" s="95">
        <f t="shared" si="5"/>
        <v>2.2867352585611558</v>
      </c>
      <c r="G126" s="94">
        <f t="shared" si="6"/>
        <v>2.6045573502692072</v>
      </c>
      <c r="H126" s="98">
        <v>575.91359999999997</v>
      </c>
      <c r="I126" s="99" t="s">
        <v>38</v>
      </c>
      <c r="J126" s="102" t="s">
        <v>472</v>
      </c>
      <c r="K126" s="100" t="s">
        <v>385</v>
      </c>
      <c r="L126" s="89" t="s">
        <v>13</v>
      </c>
      <c r="M126" s="89" t="s">
        <v>473</v>
      </c>
    </row>
    <row r="127" spans="1:13" x14ac:dyDescent="0.2">
      <c r="A127" s="85">
        <v>42029</v>
      </c>
      <c r="B127" s="86" t="s">
        <v>388</v>
      </c>
      <c r="C127" s="87" t="str">
        <f t="shared" si="8"/>
        <v>Transport</v>
      </c>
      <c r="D127" s="88" t="s">
        <v>8</v>
      </c>
      <c r="E127" s="93">
        <v>800</v>
      </c>
      <c r="F127" s="95">
        <f t="shared" si="5"/>
        <v>1.2195921378992831</v>
      </c>
      <c r="G127" s="94">
        <f t="shared" si="6"/>
        <v>1.3890972534769106</v>
      </c>
      <c r="H127" s="98">
        <v>575.91359999999997</v>
      </c>
      <c r="I127" s="99" t="s">
        <v>38</v>
      </c>
      <c r="J127" s="102" t="s">
        <v>472</v>
      </c>
      <c r="K127" s="100" t="s">
        <v>385</v>
      </c>
      <c r="L127" s="89" t="s">
        <v>13</v>
      </c>
      <c r="M127" s="89" t="s">
        <v>473</v>
      </c>
    </row>
    <row r="128" spans="1:13" x14ac:dyDescent="0.2">
      <c r="A128" s="85">
        <v>42029</v>
      </c>
      <c r="B128" s="86" t="s">
        <v>389</v>
      </c>
      <c r="C128" s="87" t="str">
        <f t="shared" si="8"/>
        <v>Transport</v>
      </c>
      <c r="D128" s="88" t="s">
        <v>8</v>
      </c>
      <c r="E128" s="93">
        <v>1000</v>
      </c>
      <c r="F128" s="95">
        <f t="shared" si="5"/>
        <v>1.5244901723741038</v>
      </c>
      <c r="G128" s="94">
        <f t="shared" si="6"/>
        <v>1.7363715668461381</v>
      </c>
      <c r="H128" s="98">
        <v>575.91359999999997</v>
      </c>
      <c r="I128" s="99" t="s">
        <v>38</v>
      </c>
      <c r="J128" s="102" t="s">
        <v>472</v>
      </c>
      <c r="K128" s="100" t="s">
        <v>385</v>
      </c>
      <c r="L128" s="89" t="s">
        <v>13</v>
      </c>
      <c r="M128" s="89" t="s">
        <v>473</v>
      </c>
    </row>
    <row r="129" spans="1:13" x14ac:dyDescent="0.2">
      <c r="A129" s="85">
        <v>42029</v>
      </c>
      <c r="B129" s="86" t="s">
        <v>390</v>
      </c>
      <c r="C129" s="87" t="str">
        <f t="shared" si="8"/>
        <v>Transport</v>
      </c>
      <c r="D129" s="88" t="s">
        <v>8</v>
      </c>
      <c r="E129" s="93">
        <v>800</v>
      </c>
      <c r="F129" s="95">
        <f t="shared" si="5"/>
        <v>1.2195921378992831</v>
      </c>
      <c r="G129" s="94">
        <f t="shared" si="6"/>
        <v>1.3890972534769106</v>
      </c>
      <c r="H129" s="98">
        <v>575.91359999999997</v>
      </c>
      <c r="I129" s="99" t="s">
        <v>38</v>
      </c>
      <c r="J129" s="102" t="s">
        <v>472</v>
      </c>
      <c r="K129" s="100" t="s">
        <v>385</v>
      </c>
      <c r="L129" s="89" t="s">
        <v>13</v>
      </c>
      <c r="M129" s="89" t="s">
        <v>473</v>
      </c>
    </row>
    <row r="130" spans="1:13" x14ac:dyDescent="0.2">
      <c r="A130" s="85">
        <v>42031</v>
      </c>
      <c r="B130" s="86" t="s">
        <v>308</v>
      </c>
      <c r="C130" s="87" t="s">
        <v>94</v>
      </c>
      <c r="D130" s="88" t="s">
        <v>9</v>
      </c>
      <c r="E130" s="93">
        <v>600</v>
      </c>
      <c r="F130" s="95">
        <f t="shared" ref="F130:F193" si="9">E130/655.957</f>
        <v>0.91469410342446233</v>
      </c>
      <c r="G130" s="94">
        <f t="shared" ref="G130:G193" si="10">E130/H130</f>
        <v>1.0418229401076828</v>
      </c>
      <c r="H130" s="98">
        <v>575.91359999999997</v>
      </c>
      <c r="I130" s="99" t="s">
        <v>35</v>
      </c>
      <c r="J130" s="102" t="s">
        <v>472</v>
      </c>
      <c r="K130" s="100" t="s">
        <v>391</v>
      </c>
      <c r="L130" s="89" t="s">
        <v>13</v>
      </c>
      <c r="M130" s="89" t="s">
        <v>473</v>
      </c>
    </row>
    <row r="131" spans="1:13" x14ac:dyDescent="0.2">
      <c r="A131" s="85">
        <v>42031</v>
      </c>
      <c r="B131" s="86" t="s">
        <v>309</v>
      </c>
      <c r="C131" s="87" t="s">
        <v>94</v>
      </c>
      <c r="D131" s="88" t="s">
        <v>9</v>
      </c>
      <c r="E131" s="93">
        <v>600</v>
      </c>
      <c r="F131" s="95">
        <f t="shared" si="9"/>
        <v>0.91469410342446233</v>
      </c>
      <c r="G131" s="94">
        <f t="shared" si="10"/>
        <v>1.0418229401076828</v>
      </c>
      <c r="H131" s="98">
        <v>575.91359999999997</v>
      </c>
      <c r="I131" s="99" t="s">
        <v>35</v>
      </c>
      <c r="J131" s="102" t="s">
        <v>472</v>
      </c>
      <c r="K131" s="100" t="s">
        <v>391</v>
      </c>
      <c r="L131" s="89" t="s">
        <v>13</v>
      </c>
      <c r="M131" s="89" t="s">
        <v>473</v>
      </c>
    </row>
    <row r="132" spans="1:13" x14ac:dyDescent="0.2">
      <c r="A132" s="85">
        <v>42031</v>
      </c>
      <c r="B132" s="86" t="s">
        <v>392</v>
      </c>
      <c r="C132" s="87" t="s">
        <v>114</v>
      </c>
      <c r="D132" s="88" t="s">
        <v>9</v>
      </c>
      <c r="E132" s="93">
        <v>154660</v>
      </c>
      <c r="F132" s="95">
        <f t="shared" si="9"/>
        <v>235.77765005937889</v>
      </c>
      <c r="G132" s="94">
        <f t="shared" si="10"/>
        <v>268.54722652842372</v>
      </c>
      <c r="H132" s="98">
        <v>575.91359999999997</v>
      </c>
      <c r="I132" s="99" t="s">
        <v>35</v>
      </c>
      <c r="J132" s="102" t="s">
        <v>472</v>
      </c>
      <c r="K132" s="100" t="s">
        <v>391</v>
      </c>
      <c r="L132" s="89" t="s">
        <v>13</v>
      </c>
      <c r="M132" s="89" t="s">
        <v>473</v>
      </c>
    </row>
    <row r="133" spans="1:13" x14ac:dyDescent="0.2">
      <c r="A133" s="85">
        <v>42031</v>
      </c>
      <c r="B133" s="86" t="s">
        <v>393</v>
      </c>
      <c r="C133" s="87" t="s">
        <v>94</v>
      </c>
      <c r="D133" s="88" t="s">
        <v>9</v>
      </c>
      <c r="E133" s="93">
        <v>800</v>
      </c>
      <c r="F133" s="95">
        <f t="shared" si="9"/>
        <v>1.2195921378992831</v>
      </c>
      <c r="G133" s="94">
        <f t="shared" si="10"/>
        <v>1.3890972534769106</v>
      </c>
      <c r="H133" s="98">
        <v>575.91359999999997</v>
      </c>
      <c r="I133" s="99" t="s">
        <v>35</v>
      </c>
      <c r="J133" s="102" t="s">
        <v>472</v>
      </c>
      <c r="K133" s="100" t="s">
        <v>394</v>
      </c>
      <c r="L133" s="89" t="s">
        <v>13</v>
      </c>
      <c r="M133" s="89" t="s">
        <v>473</v>
      </c>
    </row>
    <row r="134" spans="1:13" x14ac:dyDescent="0.2">
      <c r="A134" s="85">
        <v>42031</v>
      </c>
      <c r="B134" s="86" t="s">
        <v>395</v>
      </c>
      <c r="C134" s="87" t="s">
        <v>103</v>
      </c>
      <c r="D134" s="88" t="s">
        <v>9</v>
      </c>
      <c r="E134" s="93">
        <v>43650</v>
      </c>
      <c r="F134" s="95">
        <f t="shared" si="9"/>
        <v>66.543996024129626</v>
      </c>
      <c r="G134" s="94">
        <f t="shared" si="10"/>
        <v>75.792618892833929</v>
      </c>
      <c r="H134" s="98">
        <v>575.91359999999997</v>
      </c>
      <c r="I134" s="99" t="s">
        <v>35</v>
      </c>
      <c r="J134" s="102" t="s">
        <v>472</v>
      </c>
      <c r="K134" s="100" t="s">
        <v>394</v>
      </c>
      <c r="L134" s="89" t="s">
        <v>13</v>
      </c>
      <c r="M134" s="89" t="s">
        <v>473</v>
      </c>
    </row>
    <row r="135" spans="1:13" x14ac:dyDescent="0.2">
      <c r="A135" s="85">
        <v>42031</v>
      </c>
      <c r="B135" s="86" t="s">
        <v>292</v>
      </c>
      <c r="C135" s="87" t="s">
        <v>104</v>
      </c>
      <c r="D135" s="88" t="s">
        <v>9</v>
      </c>
      <c r="E135" s="93">
        <v>62000</v>
      </c>
      <c r="F135" s="95">
        <f t="shared" si="9"/>
        <v>94.51839068719444</v>
      </c>
      <c r="G135" s="94">
        <f t="shared" si="10"/>
        <v>107.65503714446056</v>
      </c>
      <c r="H135" s="98">
        <v>575.91359999999997</v>
      </c>
      <c r="I135" s="99" t="s">
        <v>35</v>
      </c>
      <c r="J135" s="102" t="s">
        <v>472</v>
      </c>
      <c r="K135" s="100" t="s">
        <v>396</v>
      </c>
      <c r="L135" s="89" t="s">
        <v>13</v>
      </c>
      <c r="M135" s="89" t="s">
        <v>473</v>
      </c>
    </row>
    <row r="136" spans="1:13" x14ac:dyDescent="0.2">
      <c r="A136" s="85">
        <v>42031</v>
      </c>
      <c r="B136" s="86" t="s">
        <v>288</v>
      </c>
      <c r="C136" s="87" t="s">
        <v>94</v>
      </c>
      <c r="D136" s="88" t="s">
        <v>9</v>
      </c>
      <c r="E136" s="93">
        <v>600</v>
      </c>
      <c r="F136" s="95">
        <f t="shared" si="9"/>
        <v>0.91469410342446233</v>
      </c>
      <c r="G136" s="94">
        <f t="shared" si="10"/>
        <v>1.0418229401076828</v>
      </c>
      <c r="H136" s="98">
        <v>575.91359999999997</v>
      </c>
      <c r="I136" s="99" t="s">
        <v>35</v>
      </c>
      <c r="J136" s="102" t="s">
        <v>472</v>
      </c>
      <c r="K136" s="100" t="s">
        <v>396</v>
      </c>
      <c r="L136" s="89" t="s">
        <v>13</v>
      </c>
      <c r="M136" s="89" t="s">
        <v>473</v>
      </c>
    </row>
    <row r="137" spans="1:13" x14ac:dyDescent="0.2">
      <c r="A137" s="85">
        <v>42031</v>
      </c>
      <c r="B137" s="86" t="s">
        <v>290</v>
      </c>
      <c r="C137" s="87" t="s">
        <v>94</v>
      </c>
      <c r="D137" s="88" t="s">
        <v>9</v>
      </c>
      <c r="E137" s="93">
        <v>600</v>
      </c>
      <c r="F137" s="95">
        <f t="shared" si="9"/>
        <v>0.91469410342446233</v>
      </c>
      <c r="G137" s="94">
        <f t="shared" si="10"/>
        <v>1.0418229401076828</v>
      </c>
      <c r="H137" s="98">
        <v>575.91359999999997</v>
      </c>
      <c r="I137" s="99" t="s">
        <v>35</v>
      </c>
      <c r="J137" s="102" t="s">
        <v>472</v>
      </c>
      <c r="K137" s="100" t="s">
        <v>396</v>
      </c>
      <c r="L137" s="89" t="s">
        <v>13</v>
      </c>
      <c r="M137" s="89" t="s">
        <v>473</v>
      </c>
    </row>
    <row r="138" spans="1:13" x14ac:dyDescent="0.2">
      <c r="A138" s="85">
        <v>42031</v>
      </c>
      <c r="B138" s="86" t="s">
        <v>397</v>
      </c>
      <c r="C138" s="87" t="s">
        <v>135</v>
      </c>
      <c r="D138" s="88" t="s">
        <v>136</v>
      </c>
      <c r="E138" s="93">
        <v>70000</v>
      </c>
      <c r="F138" s="95">
        <f t="shared" si="9"/>
        <v>106.71431206618726</v>
      </c>
      <c r="G138" s="94">
        <f t="shared" si="10"/>
        <v>121.54600967922967</v>
      </c>
      <c r="H138" s="98">
        <v>575.91359999999997</v>
      </c>
      <c r="I138" s="99" t="s">
        <v>35</v>
      </c>
      <c r="J138" s="102" t="s">
        <v>472</v>
      </c>
      <c r="K138" s="100" t="s">
        <v>398</v>
      </c>
      <c r="L138" s="89" t="s">
        <v>13</v>
      </c>
      <c r="M138" s="89" t="s">
        <v>473</v>
      </c>
    </row>
    <row r="139" spans="1:13" x14ac:dyDescent="0.2">
      <c r="A139" s="85">
        <v>42031</v>
      </c>
      <c r="B139" s="86" t="s">
        <v>399</v>
      </c>
      <c r="C139" s="87" t="s">
        <v>103</v>
      </c>
      <c r="D139" s="88" t="s">
        <v>9</v>
      </c>
      <c r="E139" s="93">
        <v>10000</v>
      </c>
      <c r="F139" s="95">
        <f t="shared" si="9"/>
        <v>15.244901723741037</v>
      </c>
      <c r="G139" s="94">
        <f t="shared" si="10"/>
        <v>17.363715668461381</v>
      </c>
      <c r="H139" s="98">
        <v>575.91359999999997</v>
      </c>
      <c r="I139" s="99" t="s">
        <v>35</v>
      </c>
      <c r="J139" s="102" t="s">
        <v>472</v>
      </c>
      <c r="K139" s="100" t="s">
        <v>400</v>
      </c>
      <c r="L139" s="89" t="s">
        <v>13</v>
      </c>
      <c r="M139" s="89" t="s">
        <v>473</v>
      </c>
    </row>
    <row r="140" spans="1:13" x14ac:dyDescent="0.2">
      <c r="A140" s="85">
        <v>42031</v>
      </c>
      <c r="B140" s="86" t="s">
        <v>401</v>
      </c>
      <c r="C140" s="87" t="s">
        <v>94</v>
      </c>
      <c r="D140" s="88" t="s">
        <v>9</v>
      </c>
      <c r="E140" s="93">
        <v>400</v>
      </c>
      <c r="F140" s="95">
        <f t="shared" si="9"/>
        <v>0.60979606894964156</v>
      </c>
      <c r="G140" s="94">
        <f t="shared" si="10"/>
        <v>0.6945486267384553</v>
      </c>
      <c r="H140" s="98">
        <v>575.91359999999997</v>
      </c>
      <c r="I140" s="99" t="s">
        <v>35</v>
      </c>
      <c r="J140" s="102" t="s">
        <v>472</v>
      </c>
      <c r="K140" s="100" t="s">
        <v>400</v>
      </c>
      <c r="L140" s="89" t="s">
        <v>13</v>
      </c>
      <c r="M140" s="89" t="s">
        <v>473</v>
      </c>
    </row>
    <row r="141" spans="1:13" x14ac:dyDescent="0.2">
      <c r="A141" s="85">
        <v>42031</v>
      </c>
      <c r="B141" s="86" t="s">
        <v>402</v>
      </c>
      <c r="C141" s="87" t="s">
        <v>94</v>
      </c>
      <c r="D141" s="88" t="s">
        <v>9</v>
      </c>
      <c r="E141" s="93">
        <v>400</v>
      </c>
      <c r="F141" s="95">
        <f t="shared" si="9"/>
        <v>0.60979606894964156</v>
      </c>
      <c r="G141" s="94">
        <f t="shared" si="10"/>
        <v>0.6945486267384553</v>
      </c>
      <c r="H141" s="98">
        <v>575.91359999999997</v>
      </c>
      <c r="I141" s="99" t="s">
        <v>35</v>
      </c>
      <c r="J141" s="102" t="s">
        <v>472</v>
      </c>
      <c r="K141" s="100" t="s">
        <v>400</v>
      </c>
      <c r="L141" s="89" t="s">
        <v>13</v>
      </c>
      <c r="M141" s="89" t="s">
        <v>473</v>
      </c>
    </row>
    <row r="142" spans="1:13" x14ac:dyDescent="0.2">
      <c r="A142" s="85">
        <v>42031</v>
      </c>
      <c r="B142" s="86" t="s">
        <v>403</v>
      </c>
      <c r="C142" s="87" t="str">
        <f>IF(B142="Crédit téléphone", "Telephone",IF(B142="Visa Fees", "Travel Expenses",IF(B142="Local Transport","Transport",IF(B142="Drinks With Informants","Trust Building",IF(B142="Feeding","Travel Subsistence",IF(B142="Operation Bonus","Bonus",IF(B142="Lodging","Travel Subsistence",IF(B142&lt;&gt;"","Transport",""))))))))</f>
        <v>Transport</v>
      </c>
      <c r="D142" s="88" t="s">
        <v>14</v>
      </c>
      <c r="E142" s="93">
        <v>500</v>
      </c>
      <c r="F142" s="95">
        <f t="shared" si="9"/>
        <v>0.76224508618705189</v>
      </c>
      <c r="G142" s="94">
        <f t="shared" si="10"/>
        <v>0.86818578342306907</v>
      </c>
      <c r="H142" s="98">
        <v>575.91359999999997</v>
      </c>
      <c r="I142" s="99" t="s">
        <v>15</v>
      </c>
      <c r="J142" s="102" t="s">
        <v>472</v>
      </c>
      <c r="K142" s="100" t="s">
        <v>404</v>
      </c>
      <c r="L142" s="89" t="s">
        <v>13</v>
      </c>
      <c r="M142" s="89" t="s">
        <v>473</v>
      </c>
    </row>
    <row r="143" spans="1:13" x14ac:dyDescent="0.2">
      <c r="A143" s="85">
        <v>42031</v>
      </c>
      <c r="B143" s="86" t="s">
        <v>405</v>
      </c>
      <c r="C143" s="87" t="str">
        <f>IF(B143="Crédit téléphone", "Telephone",IF(B143="Visa Fees", "Travel Expenses",IF(B143="Local Transport","Transport",IF(B143="Drinks With Informants","Trust Building",IF(B143="Feeding","Travel Subsistence",IF(B143="Operation Bonus","Bonus",IF(B143="Lodging","Travel Subsistence",IF(B143&lt;&gt;"","Transport",""))))))))</f>
        <v>Transport</v>
      </c>
      <c r="D143" s="88" t="s">
        <v>14</v>
      </c>
      <c r="E143" s="93">
        <v>500</v>
      </c>
      <c r="F143" s="95">
        <f t="shared" si="9"/>
        <v>0.76224508618705189</v>
      </c>
      <c r="G143" s="94">
        <f t="shared" si="10"/>
        <v>0.86818578342306907</v>
      </c>
      <c r="H143" s="98">
        <v>575.91359999999997</v>
      </c>
      <c r="I143" s="99" t="s">
        <v>15</v>
      </c>
      <c r="J143" s="102" t="s">
        <v>472</v>
      </c>
      <c r="K143" s="100" t="s">
        <v>404</v>
      </c>
      <c r="L143" s="89" t="s">
        <v>13</v>
      </c>
      <c r="M143" s="89" t="s">
        <v>473</v>
      </c>
    </row>
    <row r="144" spans="1:13" x14ac:dyDescent="0.2">
      <c r="A144" s="85">
        <v>42031</v>
      </c>
      <c r="B144" s="86" t="s">
        <v>406</v>
      </c>
      <c r="C144" s="87" t="s">
        <v>203</v>
      </c>
      <c r="D144" s="88" t="s">
        <v>14</v>
      </c>
      <c r="E144" s="93">
        <v>5000</v>
      </c>
      <c r="F144" s="95">
        <f t="shared" si="9"/>
        <v>7.6224508618705187</v>
      </c>
      <c r="G144" s="94">
        <f t="shared" si="10"/>
        <v>8.6818578342306907</v>
      </c>
      <c r="H144" s="98">
        <v>575.91359999999997</v>
      </c>
      <c r="I144" s="99" t="s">
        <v>15</v>
      </c>
      <c r="J144" s="102" t="s">
        <v>472</v>
      </c>
      <c r="K144" s="100" t="s">
        <v>407</v>
      </c>
      <c r="L144" s="89" t="s">
        <v>13</v>
      </c>
      <c r="M144" s="89" t="s">
        <v>473</v>
      </c>
    </row>
    <row r="145" spans="1:13" x14ac:dyDescent="0.2">
      <c r="A145" s="85">
        <v>42031</v>
      </c>
      <c r="B145" s="86" t="s">
        <v>408</v>
      </c>
      <c r="C145" s="87" t="s">
        <v>203</v>
      </c>
      <c r="D145" s="88" t="s">
        <v>14</v>
      </c>
      <c r="E145" s="93">
        <v>5000</v>
      </c>
      <c r="F145" s="95">
        <f t="shared" si="9"/>
        <v>7.6224508618705187</v>
      </c>
      <c r="G145" s="94">
        <f t="shared" si="10"/>
        <v>8.6818578342306907</v>
      </c>
      <c r="H145" s="98">
        <v>575.91359999999997</v>
      </c>
      <c r="I145" s="99" t="s">
        <v>15</v>
      </c>
      <c r="J145" s="102" t="s">
        <v>472</v>
      </c>
      <c r="K145" s="100" t="s">
        <v>407</v>
      </c>
      <c r="L145" s="89" t="s">
        <v>13</v>
      </c>
      <c r="M145" s="89" t="s">
        <v>473</v>
      </c>
    </row>
    <row r="146" spans="1:13" x14ac:dyDescent="0.2">
      <c r="A146" s="85">
        <v>42031</v>
      </c>
      <c r="B146" s="86" t="s">
        <v>142</v>
      </c>
      <c r="C146" s="87" t="str">
        <f>IF(B146="Crédit téléphone", "Telephone",IF(B146="Frais visa", "Travel Expenses",IF(B146="Transport local","Transport",IF(B146="Boissons","Trust Building",IF(B146="Nourriture","Travel Subsistence",IF(B146="Bonus opération","Bonus",IF(B146="Hébergement","Travel Subsistence",IF(B146&lt;&gt;"","Transport",""))))))))</f>
        <v>Transport</v>
      </c>
      <c r="D146" s="88" t="s">
        <v>8</v>
      </c>
      <c r="E146" s="93">
        <v>600</v>
      </c>
      <c r="F146" s="95">
        <f t="shared" si="9"/>
        <v>0.91469410342446233</v>
      </c>
      <c r="G146" s="94">
        <f t="shared" si="10"/>
        <v>1.0418229401076828</v>
      </c>
      <c r="H146" s="98">
        <v>575.91359999999997</v>
      </c>
      <c r="I146" s="99" t="s">
        <v>38</v>
      </c>
      <c r="J146" s="102" t="s">
        <v>472</v>
      </c>
      <c r="K146" s="100" t="s">
        <v>409</v>
      </c>
      <c r="L146" s="89" t="s">
        <v>13</v>
      </c>
      <c r="M146" s="89" t="s">
        <v>473</v>
      </c>
    </row>
    <row r="147" spans="1:13" x14ac:dyDescent="0.2">
      <c r="A147" s="85">
        <v>42031</v>
      </c>
      <c r="B147" s="86" t="s">
        <v>143</v>
      </c>
      <c r="C147" s="87" t="str">
        <f>IF(B147="Crédit téléphone", "Telephone",IF(B147="Frais visa", "Travel Expenses",IF(B147="Transport local","Transport",IF(B147="Boissons","Trust Building",IF(B147="Nourriture","Travel Subsistence",IF(B147="Bonus opération","Bonus",IF(B147="Hébergement","Travel Subsistence",IF(B147&lt;&gt;"","Transport",""))))))))</f>
        <v>Transport</v>
      </c>
      <c r="D147" s="88" t="s">
        <v>8</v>
      </c>
      <c r="E147" s="93">
        <v>600</v>
      </c>
      <c r="F147" s="95">
        <f t="shared" si="9"/>
        <v>0.91469410342446233</v>
      </c>
      <c r="G147" s="94">
        <f t="shared" si="10"/>
        <v>1.0418229401076828</v>
      </c>
      <c r="H147" s="98">
        <v>575.91359999999997</v>
      </c>
      <c r="I147" s="99" t="s">
        <v>38</v>
      </c>
      <c r="J147" s="102" t="s">
        <v>472</v>
      </c>
      <c r="K147" s="100" t="s">
        <v>409</v>
      </c>
      <c r="L147" s="89" t="s">
        <v>13</v>
      </c>
      <c r="M147" s="89" t="s">
        <v>473</v>
      </c>
    </row>
    <row r="148" spans="1:13" x14ac:dyDescent="0.2">
      <c r="A148" s="85">
        <v>42032</v>
      </c>
      <c r="B148" s="86" t="s">
        <v>239</v>
      </c>
      <c r="C148" s="87" t="str">
        <f>IF(B148="Crédit téléphone", "Telephone",IF(B148="Frais visa", "Travel Expenses",IF(B148="Transport local","Transport",IF(B148="Boissons","Trust Building",IF(B148="Nourriture","Travel Subsistence",IF(B148="Bonus opération","Bonus",IF(B148="Hébergement","Travel Subsistence",IF(B148&lt;&gt;"","Transport",""))))))))</f>
        <v>Transport</v>
      </c>
      <c r="D148" s="88" t="s">
        <v>8</v>
      </c>
      <c r="E148" s="93">
        <v>3300</v>
      </c>
      <c r="F148" s="95">
        <f t="shared" si="9"/>
        <v>5.0308175688345429</v>
      </c>
      <c r="G148" s="94">
        <f t="shared" si="10"/>
        <v>5.7300261705922555</v>
      </c>
      <c r="H148" s="98">
        <v>575.91359999999997</v>
      </c>
      <c r="I148" s="99" t="s">
        <v>12</v>
      </c>
      <c r="J148" s="102" t="s">
        <v>472</v>
      </c>
      <c r="K148" s="100" t="s">
        <v>410</v>
      </c>
      <c r="L148" s="89" t="s">
        <v>13</v>
      </c>
      <c r="M148" s="89" t="s">
        <v>473</v>
      </c>
    </row>
    <row r="149" spans="1:13" x14ac:dyDescent="0.2">
      <c r="A149" s="85">
        <v>42032</v>
      </c>
      <c r="B149" s="86" t="s">
        <v>411</v>
      </c>
      <c r="C149" s="87" t="s">
        <v>215</v>
      </c>
      <c r="D149" s="88" t="s">
        <v>8</v>
      </c>
      <c r="E149" s="93">
        <v>1800</v>
      </c>
      <c r="F149" s="95">
        <f t="shared" si="9"/>
        <v>2.7440823102733867</v>
      </c>
      <c r="G149" s="94">
        <f t="shared" si="10"/>
        <v>3.1254688203230487</v>
      </c>
      <c r="H149" s="98">
        <v>575.91359999999997</v>
      </c>
      <c r="I149" s="99" t="s">
        <v>12</v>
      </c>
      <c r="J149" s="102" t="s">
        <v>472</v>
      </c>
      <c r="K149" s="100" t="s">
        <v>410</v>
      </c>
      <c r="L149" s="89" t="s">
        <v>13</v>
      </c>
      <c r="M149" s="89" t="s">
        <v>473</v>
      </c>
    </row>
    <row r="150" spans="1:13" x14ac:dyDescent="0.2">
      <c r="A150" s="85">
        <v>42032</v>
      </c>
      <c r="B150" s="86" t="s">
        <v>142</v>
      </c>
      <c r="C150" s="87" t="str">
        <f>IF(B150="Crédit téléphone", "Telephone",IF(B150="Frais visa", "Travel Expenses",IF(B150="Transport local","Transport",IF(B150="Boissons","Trust Building",IF(B150="Nourriture","Travel Subsistence",IF(B150="Bonus opération","Bonus",IF(B150="Hébergement","Travel Subsistence",IF(B150&lt;&gt;"","Transport",""))))))))</f>
        <v>Transport</v>
      </c>
      <c r="D150" s="88" t="s">
        <v>8</v>
      </c>
      <c r="E150" s="93">
        <v>600</v>
      </c>
      <c r="F150" s="95">
        <f t="shared" si="9"/>
        <v>0.91469410342446233</v>
      </c>
      <c r="G150" s="94">
        <f t="shared" si="10"/>
        <v>1.0418229401076828</v>
      </c>
      <c r="H150" s="98">
        <v>575.91359999999997</v>
      </c>
      <c r="I150" s="99" t="s">
        <v>38</v>
      </c>
      <c r="J150" s="102" t="s">
        <v>472</v>
      </c>
      <c r="K150" s="100" t="s">
        <v>409</v>
      </c>
      <c r="L150" s="89" t="s">
        <v>13</v>
      </c>
      <c r="M150" s="89" t="s">
        <v>473</v>
      </c>
    </row>
    <row r="151" spans="1:13" x14ac:dyDescent="0.2">
      <c r="A151" s="85">
        <v>42032</v>
      </c>
      <c r="B151" s="86" t="s">
        <v>143</v>
      </c>
      <c r="C151" s="87" t="str">
        <f>IF(B151="Crédit téléphone", "Telephone",IF(B151="Frais visa", "Travel Expenses",IF(B151="Transport local","Transport",IF(B151="Boissons","Trust Building",IF(B151="Nourriture","Travel Subsistence",IF(B151="Bonus opération","Bonus",IF(B151="Hébergement","Travel Subsistence",IF(B151&lt;&gt;"","Transport",""))))))))</f>
        <v>Transport</v>
      </c>
      <c r="D151" s="88" t="s">
        <v>8</v>
      </c>
      <c r="E151" s="93">
        <v>600</v>
      </c>
      <c r="F151" s="95">
        <f t="shared" si="9"/>
        <v>0.91469410342446233</v>
      </c>
      <c r="G151" s="94">
        <f t="shared" si="10"/>
        <v>1.0418229401076828</v>
      </c>
      <c r="H151" s="98">
        <v>575.91359999999997</v>
      </c>
      <c r="I151" s="99" t="s">
        <v>38</v>
      </c>
      <c r="J151" s="102" t="s">
        <v>472</v>
      </c>
      <c r="K151" s="100" t="s">
        <v>409</v>
      </c>
      <c r="L151" s="89" t="s">
        <v>13</v>
      </c>
      <c r="M151" s="89" t="s">
        <v>473</v>
      </c>
    </row>
    <row r="152" spans="1:13" x14ac:dyDescent="0.2">
      <c r="A152" s="85">
        <v>42032</v>
      </c>
      <c r="B152" s="86" t="s">
        <v>412</v>
      </c>
      <c r="C152" s="87" t="s">
        <v>234</v>
      </c>
      <c r="D152" s="88" t="s">
        <v>9</v>
      </c>
      <c r="E152" s="93">
        <v>4400</v>
      </c>
      <c r="F152" s="95">
        <f t="shared" si="9"/>
        <v>6.7077567584460569</v>
      </c>
      <c r="G152" s="94">
        <f t="shared" si="10"/>
        <v>7.6400348941230076</v>
      </c>
      <c r="H152" s="98">
        <v>575.91359999999997</v>
      </c>
      <c r="I152" s="99" t="s">
        <v>217</v>
      </c>
      <c r="J152" s="102" t="s">
        <v>472</v>
      </c>
      <c r="K152" s="100" t="s">
        <v>413</v>
      </c>
      <c r="L152" s="89" t="s">
        <v>13</v>
      </c>
      <c r="M152" s="89" t="s">
        <v>473</v>
      </c>
    </row>
    <row r="153" spans="1:13" x14ac:dyDescent="0.2">
      <c r="A153" s="85">
        <v>42033</v>
      </c>
      <c r="B153" s="86" t="s">
        <v>414</v>
      </c>
      <c r="C153" s="87" t="s">
        <v>94</v>
      </c>
      <c r="D153" s="88" t="s">
        <v>9</v>
      </c>
      <c r="E153" s="93">
        <v>400</v>
      </c>
      <c r="F153" s="95">
        <f t="shared" si="9"/>
        <v>0.60979606894964156</v>
      </c>
      <c r="G153" s="94">
        <f t="shared" si="10"/>
        <v>0.6945486267384553</v>
      </c>
      <c r="H153" s="98">
        <v>575.91359999999997</v>
      </c>
      <c r="I153" s="99" t="s">
        <v>35</v>
      </c>
      <c r="J153" s="102" t="s">
        <v>472</v>
      </c>
      <c r="K153" s="100" t="s">
        <v>415</v>
      </c>
      <c r="L153" s="89" t="s">
        <v>13</v>
      </c>
      <c r="M153" s="89" t="s">
        <v>473</v>
      </c>
    </row>
    <row r="154" spans="1:13" x14ac:dyDescent="0.2">
      <c r="A154" s="85">
        <v>42033</v>
      </c>
      <c r="B154" s="86" t="s">
        <v>416</v>
      </c>
      <c r="C154" s="87" t="s">
        <v>94</v>
      </c>
      <c r="D154" s="88" t="s">
        <v>9</v>
      </c>
      <c r="E154" s="93">
        <v>400</v>
      </c>
      <c r="F154" s="95">
        <f t="shared" si="9"/>
        <v>0.60979606894964156</v>
      </c>
      <c r="G154" s="94">
        <f t="shared" si="10"/>
        <v>0.6945486267384553</v>
      </c>
      <c r="H154" s="98">
        <v>575.91359999999997</v>
      </c>
      <c r="I154" s="99" t="s">
        <v>35</v>
      </c>
      <c r="J154" s="102" t="s">
        <v>472</v>
      </c>
      <c r="K154" s="100" t="s">
        <v>415</v>
      </c>
      <c r="L154" s="89" t="s">
        <v>13</v>
      </c>
      <c r="M154" s="89" t="s">
        <v>473</v>
      </c>
    </row>
    <row r="155" spans="1:13" x14ac:dyDescent="0.2">
      <c r="A155" s="85">
        <v>42033</v>
      </c>
      <c r="B155" s="86" t="s">
        <v>417</v>
      </c>
      <c r="C155" s="87" t="s">
        <v>103</v>
      </c>
      <c r="D155" s="88" t="s">
        <v>9</v>
      </c>
      <c r="E155" s="93">
        <v>4000</v>
      </c>
      <c r="F155" s="95">
        <f t="shared" si="9"/>
        <v>6.0979606894964151</v>
      </c>
      <c r="G155" s="94">
        <f t="shared" si="10"/>
        <v>6.9454862673845525</v>
      </c>
      <c r="H155" s="98">
        <v>575.91359999999997</v>
      </c>
      <c r="I155" s="99" t="s">
        <v>35</v>
      </c>
      <c r="J155" s="102" t="s">
        <v>472</v>
      </c>
      <c r="K155" s="100" t="s">
        <v>418</v>
      </c>
      <c r="L155" s="89" t="s">
        <v>13</v>
      </c>
      <c r="M155" s="89" t="s">
        <v>473</v>
      </c>
    </row>
    <row r="156" spans="1:13" x14ac:dyDescent="0.2">
      <c r="A156" s="85">
        <v>42033</v>
      </c>
      <c r="B156" s="86" t="s">
        <v>401</v>
      </c>
      <c r="C156" s="87" t="s">
        <v>94</v>
      </c>
      <c r="D156" s="88" t="s">
        <v>9</v>
      </c>
      <c r="E156" s="93">
        <v>400</v>
      </c>
      <c r="F156" s="95">
        <f t="shared" si="9"/>
        <v>0.60979606894964156</v>
      </c>
      <c r="G156" s="94">
        <f t="shared" si="10"/>
        <v>0.6945486267384553</v>
      </c>
      <c r="H156" s="98">
        <v>575.91359999999997</v>
      </c>
      <c r="I156" s="99" t="s">
        <v>35</v>
      </c>
      <c r="J156" s="102" t="s">
        <v>472</v>
      </c>
      <c r="K156" s="100" t="s">
        <v>418</v>
      </c>
      <c r="L156" s="89" t="s">
        <v>13</v>
      </c>
      <c r="M156" s="89" t="s">
        <v>473</v>
      </c>
    </row>
    <row r="157" spans="1:13" x14ac:dyDescent="0.2">
      <c r="A157" s="85">
        <v>42033</v>
      </c>
      <c r="B157" s="86" t="s">
        <v>402</v>
      </c>
      <c r="C157" s="87" t="s">
        <v>94</v>
      </c>
      <c r="D157" s="88" t="s">
        <v>9</v>
      </c>
      <c r="E157" s="93">
        <v>400</v>
      </c>
      <c r="F157" s="95">
        <f t="shared" si="9"/>
        <v>0.60979606894964156</v>
      </c>
      <c r="G157" s="94">
        <f t="shared" si="10"/>
        <v>0.6945486267384553</v>
      </c>
      <c r="H157" s="98">
        <v>575.91359999999997</v>
      </c>
      <c r="I157" s="99" t="s">
        <v>35</v>
      </c>
      <c r="J157" s="102" t="s">
        <v>472</v>
      </c>
      <c r="K157" s="100" t="s">
        <v>418</v>
      </c>
      <c r="L157" s="89" t="s">
        <v>13</v>
      </c>
      <c r="M157" s="89" t="s">
        <v>473</v>
      </c>
    </row>
    <row r="158" spans="1:13" x14ac:dyDescent="0.2">
      <c r="A158" s="85">
        <v>42033</v>
      </c>
      <c r="B158" s="86" t="s">
        <v>419</v>
      </c>
      <c r="C158" s="87" t="s">
        <v>103</v>
      </c>
      <c r="D158" s="88" t="s">
        <v>9</v>
      </c>
      <c r="E158" s="93">
        <v>53550</v>
      </c>
      <c r="F158" s="95">
        <f t="shared" si="9"/>
        <v>81.636448730633262</v>
      </c>
      <c r="G158" s="94">
        <f t="shared" si="10"/>
        <v>92.98269740461069</v>
      </c>
      <c r="H158" s="98">
        <v>575.91359999999997</v>
      </c>
      <c r="I158" s="99" t="s">
        <v>35</v>
      </c>
      <c r="J158" s="102" t="s">
        <v>472</v>
      </c>
      <c r="K158" s="100" t="s">
        <v>420</v>
      </c>
      <c r="L158" s="89" t="s">
        <v>13</v>
      </c>
      <c r="M158" s="89" t="s">
        <v>473</v>
      </c>
    </row>
    <row r="159" spans="1:13" x14ac:dyDescent="0.2">
      <c r="A159" s="85">
        <v>42033</v>
      </c>
      <c r="B159" s="86" t="s">
        <v>421</v>
      </c>
      <c r="C159" s="87" t="s">
        <v>103</v>
      </c>
      <c r="D159" s="88" t="s">
        <v>9</v>
      </c>
      <c r="E159" s="93">
        <v>8000</v>
      </c>
      <c r="F159" s="95">
        <f t="shared" si="9"/>
        <v>12.19592137899283</v>
      </c>
      <c r="G159" s="94">
        <f t="shared" si="10"/>
        <v>13.890972534769105</v>
      </c>
      <c r="H159" s="98">
        <v>575.91359999999997</v>
      </c>
      <c r="I159" s="99" t="s">
        <v>35</v>
      </c>
      <c r="J159" s="102" t="s">
        <v>472</v>
      </c>
      <c r="K159" s="100" t="s">
        <v>420</v>
      </c>
      <c r="L159" s="89" t="s">
        <v>13</v>
      </c>
      <c r="M159" s="89" t="s">
        <v>473</v>
      </c>
    </row>
    <row r="160" spans="1:13" x14ac:dyDescent="0.2">
      <c r="A160" s="85">
        <v>42033</v>
      </c>
      <c r="B160" s="86" t="s">
        <v>422</v>
      </c>
      <c r="C160" s="87" t="s">
        <v>94</v>
      </c>
      <c r="D160" s="88" t="s">
        <v>9</v>
      </c>
      <c r="E160" s="93">
        <v>600</v>
      </c>
      <c r="F160" s="95">
        <f t="shared" si="9"/>
        <v>0.91469410342446233</v>
      </c>
      <c r="G160" s="94">
        <f t="shared" si="10"/>
        <v>1.0418229401076828</v>
      </c>
      <c r="H160" s="98">
        <v>575.91359999999997</v>
      </c>
      <c r="I160" s="99" t="s">
        <v>35</v>
      </c>
      <c r="J160" s="102" t="s">
        <v>472</v>
      </c>
      <c r="K160" s="100" t="s">
        <v>420</v>
      </c>
      <c r="L160" s="89" t="s">
        <v>13</v>
      </c>
      <c r="M160" s="89" t="s">
        <v>473</v>
      </c>
    </row>
    <row r="161" spans="1:13" x14ac:dyDescent="0.2">
      <c r="A161" s="85">
        <v>42033</v>
      </c>
      <c r="B161" s="86" t="s">
        <v>423</v>
      </c>
      <c r="C161" s="87" t="s">
        <v>94</v>
      </c>
      <c r="D161" s="88" t="s">
        <v>9</v>
      </c>
      <c r="E161" s="93">
        <v>2000</v>
      </c>
      <c r="F161" s="95">
        <f t="shared" si="9"/>
        <v>3.0489803447482076</v>
      </c>
      <c r="G161" s="94">
        <f t="shared" si="10"/>
        <v>3.4727431336922763</v>
      </c>
      <c r="H161" s="98">
        <v>575.91359999999997</v>
      </c>
      <c r="I161" s="99" t="s">
        <v>35</v>
      </c>
      <c r="J161" s="102" t="s">
        <v>472</v>
      </c>
      <c r="K161" s="100" t="s">
        <v>420</v>
      </c>
      <c r="L161" s="89" t="s">
        <v>13</v>
      </c>
      <c r="M161" s="89" t="s">
        <v>473</v>
      </c>
    </row>
    <row r="162" spans="1:13" x14ac:dyDescent="0.2">
      <c r="A162" s="85">
        <v>42033</v>
      </c>
      <c r="B162" s="86" t="s">
        <v>267</v>
      </c>
      <c r="C162" s="87" t="s">
        <v>94</v>
      </c>
      <c r="D162" s="88" t="s">
        <v>8</v>
      </c>
      <c r="E162" s="93">
        <v>1700</v>
      </c>
      <c r="F162" s="95">
        <f t="shared" si="9"/>
        <v>2.5916332930359767</v>
      </c>
      <c r="G162" s="94">
        <f t="shared" si="10"/>
        <v>2.9518316636384347</v>
      </c>
      <c r="H162" s="98">
        <v>575.91359999999997</v>
      </c>
      <c r="I162" s="99" t="s">
        <v>12</v>
      </c>
      <c r="J162" s="102" t="s">
        <v>472</v>
      </c>
      <c r="K162" s="100" t="s">
        <v>424</v>
      </c>
      <c r="L162" s="89" t="s">
        <v>13</v>
      </c>
      <c r="M162" s="89" t="s">
        <v>473</v>
      </c>
    </row>
    <row r="163" spans="1:13" x14ac:dyDescent="0.2">
      <c r="A163" s="85">
        <v>42033</v>
      </c>
      <c r="B163" s="86" t="s">
        <v>239</v>
      </c>
      <c r="C163" s="87" t="str">
        <f>IF(B163="Crédit téléphone", "Telephone",IF(B163="Frais visa", "Travel Expenses",IF(B163="Transport local","Transport",IF(B163="Boissons","Trust Building",IF(B163="Nourriture","Travel Subsistence",IF(B163="Bonus opération","Bonus",IF(B163="Hébergement","Travel Subsistence",IF(B163&lt;&gt;"","Transport",""))))))))</f>
        <v>Transport</v>
      </c>
      <c r="D163" s="88" t="s">
        <v>8</v>
      </c>
      <c r="E163" s="93">
        <v>1200</v>
      </c>
      <c r="F163" s="95">
        <f t="shared" si="9"/>
        <v>1.8293882068489247</v>
      </c>
      <c r="G163" s="94">
        <f t="shared" si="10"/>
        <v>2.0836458802153657</v>
      </c>
      <c r="H163" s="98">
        <v>575.91359999999997</v>
      </c>
      <c r="I163" s="99" t="s">
        <v>12</v>
      </c>
      <c r="J163" s="102" t="s">
        <v>472</v>
      </c>
      <c r="K163" s="100" t="s">
        <v>424</v>
      </c>
      <c r="L163" s="89" t="s">
        <v>13</v>
      </c>
      <c r="M163" s="89" t="s">
        <v>473</v>
      </c>
    </row>
    <row r="164" spans="1:13" x14ac:dyDescent="0.2">
      <c r="A164" s="85">
        <v>42033</v>
      </c>
      <c r="B164" s="86" t="s">
        <v>425</v>
      </c>
      <c r="C164" s="87" t="str">
        <f>IF(B164="Crédit téléphone", "Telephone",IF(B164="Frais visa", "Travel Expenses",IF(B164="Transport local","Transport",IF(B164="Boissons","Trust Building",IF(B164="Nourriture","Travel Subsistence",IF(B164="Bonus opération","Bonus",IF(B164="Hébergement","Travel Subsistence",IF(B164&lt;&gt;"","Transport",""))))))))</f>
        <v>Transport</v>
      </c>
      <c r="D164" s="88" t="s">
        <v>8</v>
      </c>
      <c r="E164" s="93">
        <v>1700</v>
      </c>
      <c r="F164" s="95">
        <f t="shared" si="9"/>
        <v>2.5916332930359767</v>
      </c>
      <c r="G164" s="94">
        <f t="shared" si="10"/>
        <v>2.9518316636384347</v>
      </c>
      <c r="H164" s="98">
        <v>575.91359999999997</v>
      </c>
      <c r="I164" s="99" t="s">
        <v>12</v>
      </c>
      <c r="J164" s="102" t="s">
        <v>472</v>
      </c>
      <c r="K164" s="100" t="s">
        <v>424</v>
      </c>
      <c r="L164" s="89" t="s">
        <v>13</v>
      </c>
      <c r="M164" s="89" t="s">
        <v>473</v>
      </c>
    </row>
    <row r="165" spans="1:13" x14ac:dyDescent="0.2">
      <c r="A165" s="85">
        <v>42033</v>
      </c>
      <c r="B165" s="86" t="s">
        <v>426</v>
      </c>
      <c r="C165" s="87" t="s">
        <v>215</v>
      </c>
      <c r="D165" s="88" t="s">
        <v>8</v>
      </c>
      <c r="E165" s="93">
        <v>1200</v>
      </c>
      <c r="F165" s="95">
        <f t="shared" si="9"/>
        <v>1.8293882068489247</v>
      </c>
      <c r="G165" s="94">
        <f t="shared" si="10"/>
        <v>2.0836458802153657</v>
      </c>
      <c r="H165" s="98">
        <v>575.91359999999997</v>
      </c>
      <c r="I165" s="99" t="s">
        <v>12</v>
      </c>
      <c r="J165" s="102" t="s">
        <v>472</v>
      </c>
      <c r="K165" s="100" t="s">
        <v>424</v>
      </c>
      <c r="L165" s="89" t="s">
        <v>13</v>
      </c>
      <c r="M165" s="89" t="s">
        <v>473</v>
      </c>
    </row>
    <row r="166" spans="1:13" x14ac:dyDescent="0.2">
      <c r="A166" s="85">
        <v>42033</v>
      </c>
      <c r="B166" s="86" t="s">
        <v>427</v>
      </c>
      <c r="C166" s="87" t="s">
        <v>203</v>
      </c>
      <c r="D166" s="88" t="s">
        <v>14</v>
      </c>
      <c r="E166" s="93">
        <v>20000</v>
      </c>
      <c r="F166" s="95">
        <f t="shared" si="9"/>
        <v>30.489803447482075</v>
      </c>
      <c r="G166" s="94">
        <f t="shared" si="10"/>
        <v>34.727431336922763</v>
      </c>
      <c r="H166" s="98">
        <v>575.91359999999997</v>
      </c>
      <c r="I166" s="99" t="s">
        <v>15</v>
      </c>
      <c r="J166" s="102" t="s">
        <v>472</v>
      </c>
      <c r="K166" s="100" t="s">
        <v>428</v>
      </c>
      <c r="L166" s="89" t="s">
        <v>13</v>
      </c>
      <c r="M166" s="89" t="s">
        <v>473</v>
      </c>
    </row>
    <row r="167" spans="1:13" x14ac:dyDescent="0.2">
      <c r="A167" s="85">
        <v>42033</v>
      </c>
      <c r="B167" s="86" t="s">
        <v>429</v>
      </c>
      <c r="C167" s="87" t="s">
        <v>203</v>
      </c>
      <c r="D167" s="88" t="s">
        <v>14</v>
      </c>
      <c r="E167" s="93">
        <v>20000</v>
      </c>
      <c r="F167" s="95">
        <f t="shared" si="9"/>
        <v>30.489803447482075</v>
      </c>
      <c r="G167" s="94">
        <f t="shared" si="10"/>
        <v>34.727431336922763</v>
      </c>
      <c r="H167" s="98">
        <v>575.91359999999997</v>
      </c>
      <c r="I167" s="99" t="s">
        <v>15</v>
      </c>
      <c r="J167" s="102" t="s">
        <v>472</v>
      </c>
      <c r="K167" s="100" t="s">
        <v>428</v>
      </c>
      <c r="L167" s="89" t="s">
        <v>13</v>
      </c>
      <c r="M167" s="89" t="s">
        <v>473</v>
      </c>
    </row>
    <row r="168" spans="1:13" x14ac:dyDescent="0.2">
      <c r="A168" s="85">
        <v>42033</v>
      </c>
      <c r="B168" s="86" t="s">
        <v>430</v>
      </c>
      <c r="C168" s="87" t="s">
        <v>203</v>
      </c>
      <c r="D168" s="88" t="s">
        <v>14</v>
      </c>
      <c r="E168" s="93">
        <v>20000</v>
      </c>
      <c r="F168" s="95">
        <f t="shared" si="9"/>
        <v>30.489803447482075</v>
      </c>
      <c r="G168" s="94">
        <f t="shared" si="10"/>
        <v>34.727431336922763</v>
      </c>
      <c r="H168" s="98">
        <v>575.91359999999997</v>
      </c>
      <c r="I168" s="99" t="s">
        <v>15</v>
      </c>
      <c r="J168" s="102" t="s">
        <v>472</v>
      </c>
      <c r="K168" s="100" t="s">
        <v>428</v>
      </c>
      <c r="L168" s="89" t="s">
        <v>13</v>
      </c>
      <c r="M168" s="89" t="s">
        <v>473</v>
      </c>
    </row>
    <row r="169" spans="1:13" x14ac:dyDescent="0.2">
      <c r="A169" s="85">
        <v>42033</v>
      </c>
      <c r="B169" s="86" t="s">
        <v>431</v>
      </c>
      <c r="C169" s="87" t="s">
        <v>203</v>
      </c>
      <c r="D169" s="88" t="s">
        <v>14</v>
      </c>
      <c r="E169" s="93">
        <v>20000</v>
      </c>
      <c r="F169" s="95">
        <f t="shared" si="9"/>
        <v>30.489803447482075</v>
      </c>
      <c r="G169" s="94">
        <f t="shared" si="10"/>
        <v>34.727431336922763</v>
      </c>
      <c r="H169" s="98">
        <v>575.91359999999997</v>
      </c>
      <c r="I169" s="99" t="s">
        <v>15</v>
      </c>
      <c r="J169" s="102" t="s">
        <v>472</v>
      </c>
      <c r="K169" s="100" t="s">
        <v>428</v>
      </c>
      <c r="L169" s="89" t="s">
        <v>13</v>
      </c>
      <c r="M169" s="89" t="s">
        <v>473</v>
      </c>
    </row>
    <row r="170" spans="1:13" x14ac:dyDescent="0.2">
      <c r="A170" s="85">
        <v>42033</v>
      </c>
      <c r="B170" s="86" t="s">
        <v>432</v>
      </c>
      <c r="C170" s="87" t="s">
        <v>203</v>
      </c>
      <c r="D170" s="88" t="s">
        <v>14</v>
      </c>
      <c r="E170" s="93">
        <v>20000</v>
      </c>
      <c r="F170" s="95">
        <f t="shared" si="9"/>
        <v>30.489803447482075</v>
      </c>
      <c r="G170" s="94">
        <f t="shared" si="10"/>
        <v>34.727431336922763</v>
      </c>
      <c r="H170" s="98">
        <v>575.91359999999997</v>
      </c>
      <c r="I170" s="99" t="s">
        <v>15</v>
      </c>
      <c r="J170" s="102" t="s">
        <v>472</v>
      </c>
      <c r="K170" s="100" t="s">
        <v>428</v>
      </c>
      <c r="L170" s="89" t="s">
        <v>13</v>
      </c>
      <c r="M170" s="89" t="s">
        <v>473</v>
      </c>
    </row>
    <row r="171" spans="1:13" x14ac:dyDescent="0.2">
      <c r="A171" s="85">
        <v>42033</v>
      </c>
      <c r="B171" s="86" t="s">
        <v>433</v>
      </c>
      <c r="C171" s="87" t="s">
        <v>203</v>
      </c>
      <c r="D171" s="88" t="s">
        <v>14</v>
      </c>
      <c r="E171" s="93">
        <v>20000</v>
      </c>
      <c r="F171" s="95">
        <f t="shared" si="9"/>
        <v>30.489803447482075</v>
      </c>
      <c r="G171" s="94">
        <f t="shared" si="10"/>
        <v>34.727431336922763</v>
      </c>
      <c r="H171" s="98">
        <v>575.91359999999997</v>
      </c>
      <c r="I171" s="99" t="s">
        <v>15</v>
      </c>
      <c r="J171" s="102" t="s">
        <v>472</v>
      </c>
      <c r="K171" s="100" t="s">
        <v>428</v>
      </c>
      <c r="L171" s="89" t="s">
        <v>13</v>
      </c>
      <c r="M171" s="89" t="s">
        <v>473</v>
      </c>
    </row>
    <row r="172" spans="1:13" x14ac:dyDescent="0.2">
      <c r="A172" s="85">
        <v>42033</v>
      </c>
      <c r="B172" s="86" t="s">
        <v>434</v>
      </c>
      <c r="C172" s="87" t="s">
        <v>203</v>
      </c>
      <c r="D172" s="88" t="s">
        <v>14</v>
      </c>
      <c r="E172" s="93">
        <v>20000</v>
      </c>
      <c r="F172" s="95">
        <f t="shared" si="9"/>
        <v>30.489803447482075</v>
      </c>
      <c r="G172" s="94">
        <f t="shared" si="10"/>
        <v>34.727431336922763</v>
      </c>
      <c r="H172" s="98">
        <v>575.91359999999997</v>
      </c>
      <c r="I172" s="99" t="s">
        <v>15</v>
      </c>
      <c r="J172" s="102" t="s">
        <v>472</v>
      </c>
      <c r="K172" s="100" t="s">
        <v>428</v>
      </c>
      <c r="L172" s="89" t="s">
        <v>13</v>
      </c>
      <c r="M172" s="89" t="s">
        <v>473</v>
      </c>
    </row>
    <row r="173" spans="1:13" x14ac:dyDescent="0.2">
      <c r="A173" s="85">
        <v>42033</v>
      </c>
      <c r="B173" s="86" t="s">
        <v>435</v>
      </c>
      <c r="C173" s="87" t="s">
        <v>203</v>
      </c>
      <c r="D173" s="88" t="s">
        <v>14</v>
      </c>
      <c r="E173" s="93">
        <v>20000</v>
      </c>
      <c r="F173" s="95">
        <f t="shared" si="9"/>
        <v>30.489803447482075</v>
      </c>
      <c r="G173" s="94">
        <f t="shared" si="10"/>
        <v>34.727431336922763</v>
      </c>
      <c r="H173" s="98">
        <v>575.91359999999997</v>
      </c>
      <c r="I173" s="99" t="s">
        <v>15</v>
      </c>
      <c r="J173" s="102" t="s">
        <v>472</v>
      </c>
      <c r="K173" s="100" t="s">
        <v>428</v>
      </c>
      <c r="L173" s="89" t="s">
        <v>13</v>
      </c>
      <c r="M173" s="89" t="s">
        <v>473</v>
      </c>
    </row>
    <row r="174" spans="1:13" x14ac:dyDescent="0.2">
      <c r="A174" s="85">
        <v>42033</v>
      </c>
      <c r="B174" s="86" t="s">
        <v>436</v>
      </c>
      <c r="C174" s="87" t="s">
        <v>203</v>
      </c>
      <c r="D174" s="88" t="s">
        <v>14</v>
      </c>
      <c r="E174" s="93">
        <v>20000</v>
      </c>
      <c r="F174" s="95">
        <f t="shared" si="9"/>
        <v>30.489803447482075</v>
      </c>
      <c r="G174" s="94">
        <f t="shared" si="10"/>
        <v>34.727431336922763</v>
      </c>
      <c r="H174" s="98">
        <v>575.91359999999997</v>
      </c>
      <c r="I174" s="99" t="s">
        <v>15</v>
      </c>
      <c r="J174" s="102" t="s">
        <v>472</v>
      </c>
      <c r="K174" s="100" t="s">
        <v>428</v>
      </c>
      <c r="L174" s="89" t="s">
        <v>13</v>
      </c>
      <c r="M174" s="89" t="s">
        <v>473</v>
      </c>
    </row>
    <row r="175" spans="1:13" x14ac:dyDescent="0.2">
      <c r="A175" s="85">
        <v>42033</v>
      </c>
      <c r="B175" s="86" t="s">
        <v>437</v>
      </c>
      <c r="C175" s="87" t="s">
        <v>203</v>
      </c>
      <c r="D175" s="88" t="s">
        <v>14</v>
      </c>
      <c r="E175" s="93">
        <v>20000</v>
      </c>
      <c r="F175" s="95">
        <f t="shared" si="9"/>
        <v>30.489803447482075</v>
      </c>
      <c r="G175" s="94">
        <f t="shared" si="10"/>
        <v>34.727431336922763</v>
      </c>
      <c r="H175" s="98">
        <v>575.91359999999997</v>
      </c>
      <c r="I175" s="99" t="s">
        <v>15</v>
      </c>
      <c r="J175" s="102" t="s">
        <v>472</v>
      </c>
      <c r="K175" s="100" t="s">
        <v>428</v>
      </c>
      <c r="L175" s="89" t="s">
        <v>13</v>
      </c>
      <c r="M175" s="89" t="s">
        <v>473</v>
      </c>
    </row>
    <row r="176" spans="1:13" x14ac:dyDescent="0.2">
      <c r="A176" s="85">
        <v>42033</v>
      </c>
      <c r="B176" s="86" t="s">
        <v>438</v>
      </c>
      <c r="C176" s="87" t="s">
        <v>203</v>
      </c>
      <c r="D176" s="88" t="s">
        <v>14</v>
      </c>
      <c r="E176" s="93">
        <v>5000</v>
      </c>
      <c r="F176" s="95">
        <f t="shared" si="9"/>
        <v>7.6224508618705187</v>
      </c>
      <c r="G176" s="94">
        <f t="shared" si="10"/>
        <v>8.6818578342306907</v>
      </c>
      <c r="H176" s="98">
        <v>575.91359999999997</v>
      </c>
      <c r="I176" s="99" t="s">
        <v>15</v>
      </c>
      <c r="J176" s="102" t="s">
        <v>472</v>
      </c>
      <c r="K176" s="100" t="s">
        <v>407</v>
      </c>
      <c r="L176" s="89" t="s">
        <v>13</v>
      </c>
      <c r="M176" s="89" t="s">
        <v>473</v>
      </c>
    </row>
    <row r="177" spans="1:13" x14ac:dyDescent="0.2">
      <c r="A177" s="85">
        <v>42033</v>
      </c>
      <c r="B177" s="86" t="s">
        <v>439</v>
      </c>
      <c r="C177" s="87" t="s">
        <v>203</v>
      </c>
      <c r="D177" s="88" t="s">
        <v>14</v>
      </c>
      <c r="E177" s="93">
        <v>5000</v>
      </c>
      <c r="F177" s="95">
        <f t="shared" si="9"/>
        <v>7.6224508618705187</v>
      </c>
      <c r="G177" s="94">
        <f t="shared" si="10"/>
        <v>8.6818578342306907</v>
      </c>
      <c r="H177" s="98">
        <v>575.91359999999997</v>
      </c>
      <c r="I177" s="99" t="s">
        <v>15</v>
      </c>
      <c r="J177" s="102" t="s">
        <v>472</v>
      </c>
      <c r="K177" s="100" t="s">
        <v>407</v>
      </c>
      <c r="L177" s="89" t="s">
        <v>13</v>
      </c>
      <c r="M177" s="89" t="s">
        <v>473</v>
      </c>
    </row>
    <row r="178" spans="1:13" x14ac:dyDescent="0.2">
      <c r="A178" s="85">
        <v>42033</v>
      </c>
      <c r="B178" s="86" t="s">
        <v>440</v>
      </c>
      <c r="C178" s="87" t="s">
        <v>203</v>
      </c>
      <c r="D178" s="88" t="s">
        <v>14</v>
      </c>
      <c r="E178" s="93">
        <v>5000</v>
      </c>
      <c r="F178" s="95">
        <f t="shared" si="9"/>
        <v>7.6224508618705187</v>
      </c>
      <c r="G178" s="94">
        <f t="shared" si="10"/>
        <v>8.6818578342306907</v>
      </c>
      <c r="H178" s="98">
        <v>575.91359999999997</v>
      </c>
      <c r="I178" s="99" t="s">
        <v>15</v>
      </c>
      <c r="J178" s="102" t="s">
        <v>472</v>
      </c>
      <c r="K178" s="100" t="s">
        <v>407</v>
      </c>
      <c r="L178" s="89" t="s">
        <v>13</v>
      </c>
      <c r="M178" s="89" t="s">
        <v>473</v>
      </c>
    </row>
    <row r="179" spans="1:13" x14ac:dyDescent="0.2">
      <c r="A179" s="85">
        <v>42033</v>
      </c>
      <c r="B179" s="86" t="s">
        <v>441</v>
      </c>
      <c r="C179" s="87" t="s">
        <v>203</v>
      </c>
      <c r="D179" s="88" t="s">
        <v>14</v>
      </c>
      <c r="E179" s="93">
        <v>5000</v>
      </c>
      <c r="F179" s="95">
        <f t="shared" si="9"/>
        <v>7.6224508618705187</v>
      </c>
      <c r="G179" s="94">
        <f t="shared" si="10"/>
        <v>8.6818578342306907</v>
      </c>
      <c r="H179" s="98">
        <v>575.91359999999997</v>
      </c>
      <c r="I179" s="99" t="s">
        <v>15</v>
      </c>
      <c r="J179" s="102" t="s">
        <v>472</v>
      </c>
      <c r="K179" s="100" t="s">
        <v>407</v>
      </c>
      <c r="L179" s="89" t="s">
        <v>13</v>
      </c>
      <c r="M179" s="89" t="s">
        <v>473</v>
      </c>
    </row>
    <row r="180" spans="1:13" x14ac:dyDescent="0.2">
      <c r="A180" s="85">
        <v>42033</v>
      </c>
      <c r="B180" s="86" t="s">
        <v>442</v>
      </c>
      <c r="C180" s="87" t="s">
        <v>203</v>
      </c>
      <c r="D180" s="88" t="s">
        <v>14</v>
      </c>
      <c r="E180" s="93">
        <v>5000</v>
      </c>
      <c r="F180" s="95">
        <f t="shared" si="9"/>
        <v>7.6224508618705187</v>
      </c>
      <c r="G180" s="94">
        <f t="shared" si="10"/>
        <v>8.6818578342306907</v>
      </c>
      <c r="H180" s="98">
        <v>575.91359999999997</v>
      </c>
      <c r="I180" s="99" t="s">
        <v>15</v>
      </c>
      <c r="J180" s="102" t="s">
        <v>472</v>
      </c>
      <c r="K180" s="100" t="s">
        <v>407</v>
      </c>
      <c r="L180" s="89" t="s">
        <v>13</v>
      </c>
      <c r="M180" s="89" t="s">
        <v>473</v>
      </c>
    </row>
    <row r="181" spans="1:13" x14ac:dyDescent="0.2">
      <c r="A181" s="85">
        <v>42033</v>
      </c>
      <c r="B181" s="86" t="s">
        <v>443</v>
      </c>
      <c r="C181" s="87" t="s">
        <v>203</v>
      </c>
      <c r="D181" s="88" t="s">
        <v>14</v>
      </c>
      <c r="E181" s="93">
        <v>5000</v>
      </c>
      <c r="F181" s="95">
        <f t="shared" si="9"/>
        <v>7.6224508618705187</v>
      </c>
      <c r="G181" s="94">
        <f t="shared" si="10"/>
        <v>8.6818578342306907</v>
      </c>
      <c r="H181" s="98">
        <v>575.91359999999997</v>
      </c>
      <c r="I181" s="99" t="s">
        <v>15</v>
      </c>
      <c r="J181" s="102" t="s">
        <v>472</v>
      </c>
      <c r="K181" s="100" t="s">
        <v>407</v>
      </c>
      <c r="L181" s="89" t="s">
        <v>13</v>
      </c>
      <c r="M181" s="89" t="s">
        <v>473</v>
      </c>
    </row>
    <row r="182" spans="1:13" x14ac:dyDescent="0.2">
      <c r="A182" s="85">
        <v>42033</v>
      </c>
      <c r="B182" s="86" t="s">
        <v>142</v>
      </c>
      <c r="C182" s="87" t="str">
        <f t="shared" ref="C182:C187" si="11">IF(B182="Crédit téléphone", "Telephone",IF(B182="Frais visa", "Travel Expenses",IF(B182="Transport local","Transport",IF(B182="Boissons","Trust Building",IF(B182="Nourriture","Travel Subsistence",IF(B182="Bonus opération","Bonus",IF(B182="Hébergement","Travel Subsistence",IF(B182&lt;&gt;"","Transport",""))))))))</f>
        <v>Transport</v>
      </c>
      <c r="D182" s="88" t="s">
        <v>8</v>
      </c>
      <c r="E182" s="93">
        <v>600</v>
      </c>
      <c r="F182" s="95">
        <f t="shared" si="9"/>
        <v>0.91469410342446233</v>
      </c>
      <c r="G182" s="94">
        <f t="shared" si="10"/>
        <v>1.0418229401076828</v>
      </c>
      <c r="H182" s="98">
        <v>575.91359999999997</v>
      </c>
      <c r="I182" s="99" t="s">
        <v>38</v>
      </c>
      <c r="J182" s="102" t="s">
        <v>472</v>
      </c>
      <c r="K182" s="100" t="s">
        <v>409</v>
      </c>
      <c r="L182" s="89" t="s">
        <v>13</v>
      </c>
      <c r="M182" s="89" t="s">
        <v>473</v>
      </c>
    </row>
    <row r="183" spans="1:13" x14ac:dyDescent="0.2">
      <c r="A183" s="85">
        <v>42033</v>
      </c>
      <c r="B183" s="86" t="s">
        <v>444</v>
      </c>
      <c r="C183" s="87" t="str">
        <f t="shared" si="11"/>
        <v>Transport</v>
      </c>
      <c r="D183" s="88" t="s">
        <v>8</v>
      </c>
      <c r="E183" s="93">
        <v>600</v>
      </c>
      <c r="F183" s="95">
        <f t="shared" si="9"/>
        <v>0.91469410342446233</v>
      </c>
      <c r="G183" s="94">
        <f t="shared" si="10"/>
        <v>1.0418229401076828</v>
      </c>
      <c r="H183" s="98">
        <v>575.91359999999997</v>
      </c>
      <c r="I183" s="99" t="s">
        <v>38</v>
      </c>
      <c r="J183" s="102" t="s">
        <v>472</v>
      </c>
      <c r="K183" s="100" t="s">
        <v>445</v>
      </c>
      <c r="L183" s="89" t="s">
        <v>13</v>
      </c>
      <c r="M183" s="89" t="s">
        <v>473</v>
      </c>
    </row>
    <row r="184" spans="1:13" x14ac:dyDescent="0.2">
      <c r="A184" s="85">
        <v>42033</v>
      </c>
      <c r="B184" s="86" t="s">
        <v>446</v>
      </c>
      <c r="C184" s="87" t="str">
        <f t="shared" si="11"/>
        <v>Transport</v>
      </c>
      <c r="D184" s="88" t="s">
        <v>8</v>
      </c>
      <c r="E184" s="93">
        <v>1500</v>
      </c>
      <c r="F184" s="95">
        <f t="shared" si="9"/>
        <v>2.2867352585611558</v>
      </c>
      <c r="G184" s="94">
        <f t="shared" si="10"/>
        <v>2.6045573502692072</v>
      </c>
      <c r="H184" s="98">
        <v>575.91359999999997</v>
      </c>
      <c r="I184" s="99" t="s">
        <v>38</v>
      </c>
      <c r="J184" s="102" t="s">
        <v>472</v>
      </c>
      <c r="K184" s="100" t="s">
        <v>445</v>
      </c>
      <c r="L184" s="89" t="s">
        <v>13</v>
      </c>
      <c r="M184" s="89" t="s">
        <v>473</v>
      </c>
    </row>
    <row r="185" spans="1:13" x14ac:dyDescent="0.2">
      <c r="A185" s="85">
        <v>42033</v>
      </c>
      <c r="B185" s="86" t="s">
        <v>447</v>
      </c>
      <c r="C185" s="87" t="str">
        <f t="shared" si="11"/>
        <v>Transport</v>
      </c>
      <c r="D185" s="88" t="s">
        <v>8</v>
      </c>
      <c r="E185" s="93">
        <v>200</v>
      </c>
      <c r="F185" s="95">
        <f t="shared" si="9"/>
        <v>0.30489803447482078</v>
      </c>
      <c r="G185" s="94">
        <f t="shared" si="10"/>
        <v>0.34727431336922765</v>
      </c>
      <c r="H185" s="98">
        <v>575.91359999999997</v>
      </c>
      <c r="I185" s="99" t="s">
        <v>38</v>
      </c>
      <c r="J185" s="102" t="s">
        <v>472</v>
      </c>
      <c r="K185" s="100" t="s">
        <v>445</v>
      </c>
      <c r="L185" s="89" t="s">
        <v>13</v>
      </c>
      <c r="M185" s="89" t="s">
        <v>473</v>
      </c>
    </row>
    <row r="186" spans="1:13" x14ac:dyDescent="0.2">
      <c r="A186" s="85">
        <v>42033</v>
      </c>
      <c r="B186" s="86" t="s">
        <v>448</v>
      </c>
      <c r="C186" s="87" t="str">
        <f t="shared" si="11"/>
        <v>Transport</v>
      </c>
      <c r="D186" s="88" t="s">
        <v>8</v>
      </c>
      <c r="E186" s="93">
        <v>200</v>
      </c>
      <c r="F186" s="95">
        <f t="shared" si="9"/>
        <v>0.30489803447482078</v>
      </c>
      <c r="G186" s="94">
        <f t="shared" si="10"/>
        <v>0.34727431336922765</v>
      </c>
      <c r="H186" s="98">
        <v>575.91359999999997</v>
      </c>
      <c r="I186" s="99" t="s">
        <v>38</v>
      </c>
      <c r="J186" s="102" t="s">
        <v>472</v>
      </c>
      <c r="K186" s="100" t="s">
        <v>445</v>
      </c>
      <c r="L186" s="89" t="s">
        <v>13</v>
      </c>
      <c r="M186" s="89" t="s">
        <v>473</v>
      </c>
    </row>
    <row r="187" spans="1:13" x14ac:dyDescent="0.2">
      <c r="A187" s="85">
        <v>42033</v>
      </c>
      <c r="B187" s="86" t="s">
        <v>449</v>
      </c>
      <c r="C187" s="87" t="str">
        <f t="shared" si="11"/>
        <v>Transport</v>
      </c>
      <c r="D187" s="88" t="s">
        <v>8</v>
      </c>
      <c r="E187" s="93">
        <v>200</v>
      </c>
      <c r="F187" s="95">
        <f t="shared" si="9"/>
        <v>0.30489803447482078</v>
      </c>
      <c r="G187" s="94">
        <f t="shared" si="10"/>
        <v>0.34727431336922765</v>
      </c>
      <c r="H187" s="98">
        <v>575.91359999999997</v>
      </c>
      <c r="I187" s="99" t="s">
        <v>38</v>
      </c>
      <c r="J187" s="102" t="s">
        <v>472</v>
      </c>
      <c r="K187" s="100" t="s">
        <v>445</v>
      </c>
      <c r="L187" s="89" t="s">
        <v>13</v>
      </c>
      <c r="M187" s="89" t="s">
        <v>473</v>
      </c>
    </row>
    <row r="188" spans="1:13" x14ac:dyDescent="0.2">
      <c r="A188" s="85">
        <v>42033</v>
      </c>
      <c r="B188" s="86" t="s">
        <v>450</v>
      </c>
      <c r="C188" s="87" t="s">
        <v>249</v>
      </c>
      <c r="D188" s="88" t="s">
        <v>8</v>
      </c>
      <c r="E188" s="93">
        <v>5000</v>
      </c>
      <c r="F188" s="95">
        <f t="shared" si="9"/>
        <v>7.6224508618705187</v>
      </c>
      <c r="G188" s="94">
        <f t="shared" si="10"/>
        <v>8.6818578342306907</v>
      </c>
      <c r="H188" s="98">
        <v>575.91359999999997</v>
      </c>
      <c r="I188" s="99" t="s">
        <v>38</v>
      </c>
      <c r="J188" s="102" t="s">
        <v>472</v>
      </c>
      <c r="K188" s="100" t="s">
        <v>445</v>
      </c>
      <c r="L188" s="89" t="s">
        <v>13</v>
      </c>
      <c r="M188" s="89" t="s">
        <v>473</v>
      </c>
    </row>
    <row r="189" spans="1:13" x14ac:dyDescent="0.2">
      <c r="A189" s="85">
        <v>42033</v>
      </c>
      <c r="B189" s="86" t="s">
        <v>248</v>
      </c>
      <c r="C189" s="87" t="str">
        <f>IF(B189="Crédit téléphone", "Telephone",IF(B189="Frais visa", "Travel Expenses",IF(B189="Transport local","Transport",IF(B189="Boissons","Trust Building",IF(B189="Nourriture","Travel Subsistence",IF(B189="Bonus opération","Bonus",IF(B189="Hébergement","Travel Subsistence",IF(B189&lt;&gt;"","Transport",""))))))))</f>
        <v>Travel Subsistence</v>
      </c>
      <c r="D189" s="88" t="s">
        <v>8</v>
      </c>
      <c r="E189" s="93">
        <v>3000</v>
      </c>
      <c r="F189" s="95">
        <f t="shared" si="9"/>
        <v>4.5734705171223116</v>
      </c>
      <c r="G189" s="94">
        <f t="shared" si="10"/>
        <v>5.2091147005384144</v>
      </c>
      <c r="H189" s="98">
        <v>575.91359999999997</v>
      </c>
      <c r="I189" s="99" t="s">
        <v>38</v>
      </c>
      <c r="J189" s="102" t="s">
        <v>472</v>
      </c>
      <c r="K189" s="100" t="s">
        <v>445</v>
      </c>
      <c r="L189" s="89" t="s">
        <v>13</v>
      </c>
      <c r="M189" s="89" t="s">
        <v>473</v>
      </c>
    </row>
    <row r="190" spans="1:13" x14ac:dyDescent="0.2">
      <c r="A190" s="85">
        <v>42033</v>
      </c>
      <c r="B190" s="86" t="s">
        <v>241</v>
      </c>
      <c r="C190" s="87" t="str">
        <f>IF(B190="Crédit téléphone", "Telephone",IF(B190="Frais visa", "Travel Expenses",IF(B190="Transport local","Transport",IF(B190="Boissons","Trust Building",IF(B190="Nourriture","Travel Subsistence",IF(B190="Bonus opération","Bonus",IF(B190="Hébergement","Travel Subsistence",IF(B190&lt;&gt;"","Transport",""))))))))</f>
        <v>Trust Building</v>
      </c>
      <c r="D190" s="88" t="s">
        <v>8</v>
      </c>
      <c r="E190" s="93">
        <v>1500</v>
      </c>
      <c r="F190" s="95">
        <f t="shared" si="9"/>
        <v>2.2867352585611558</v>
      </c>
      <c r="G190" s="94">
        <f t="shared" si="10"/>
        <v>2.6045573502692072</v>
      </c>
      <c r="H190" s="98">
        <v>575.91359999999997</v>
      </c>
      <c r="I190" s="99" t="s">
        <v>38</v>
      </c>
      <c r="J190" s="102" t="s">
        <v>472</v>
      </c>
      <c r="K190" s="100" t="s">
        <v>445</v>
      </c>
      <c r="L190" s="89" t="s">
        <v>13</v>
      </c>
      <c r="M190" s="89" t="s">
        <v>473</v>
      </c>
    </row>
    <row r="191" spans="1:13" x14ac:dyDescent="0.2">
      <c r="A191" s="85">
        <v>42034</v>
      </c>
      <c r="B191" s="86" t="s">
        <v>451</v>
      </c>
      <c r="C191" s="87" t="s">
        <v>122</v>
      </c>
      <c r="D191" s="88" t="s">
        <v>9</v>
      </c>
      <c r="E191" s="93">
        <v>35000</v>
      </c>
      <c r="F191" s="95">
        <f t="shared" si="9"/>
        <v>53.357156033093631</v>
      </c>
      <c r="G191" s="94">
        <f t="shared" si="10"/>
        <v>60.773004839614835</v>
      </c>
      <c r="H191" s="98">
        <v>575.91359999999997</v>
      </c>
      <c r="I191" s="99" t="s">
        <v>35</v>
      </c>
      <c r="J191" s="102" t="s">
        <v>472</v>
      </c>
      <c r="K191" s="100" t="s">
        <v>452</v>
      </c>
      <c r="L191" s="89" t="s">
        <v>13</v>
      </c>
      <c r="M191" s="89" t="s">
        <v>473</v>
      </c>
    </row>
    <row r="192" spans="1:13" x14ac:dyDescent="0.2">
      <c r="A192" s="85">
        <v>42034</v>
      </c>
      <c r="B192" s="86" t="s">
        <v>119</v>
      </c>
      <c r="C192" s="87" t="s">
        <v>103</v>
      </c>
      <c r="D192" s="88" t="s">
        <v>9</v>
      </c>
      <c r="E192" s="93">
        <v>2000</v>
      </c>
      <c r="F192" s="95">
        <f t="shared" si="9"/>
        <v>3.0489803447482076</v>
      </c>
      <c r="G192" s="94">
        <f t="shared" si="10"/>
        <v>3.4727431336922763</v>
      </c>
      <c r="H192" s="98">
        <v>575.91359999999997</v>
      </c>
      <c r="I192" s="99" t="s">
        <v>35</v>
      </c>
      <c r="J192" s="102" t="s">
        <v>472</v>
      </c>
      <c r="K192" s="100" t="s">
        <v>453</v>
      </c>
      <c r="L192" s="89" t="s">
        <v>13</v>
      </c>
      <c r="M192" s="89" t="s">
        <v>473</v>
      </c>
    </row>
    <row r="193" spans="1:13" x14ac:dyDescent="0.2">
      <c r="A193" s="85">
        <v>42034</v>
      </c>
      <c r="B193" s="86" t="s">
        <v>454</v>
      </c>
      <c r="C193" s="87" t="s">
        <v>114</v>
      </c>
      <c r="D193" s="88" t="s">
        <v>9</v>
      </c>
      <c r="E193" s="93">
        <v>1500</v>
      </c>
      <c r="F193" s="95">
        <f t="shared" si="9"/>
        <v>2.2867352585611558</v>
      </c>
      <c r="G193" s="94">
        <f t="shared" si="10"/>
        <v>2.6045573502692072</v>
      </c>
      <c r="H193" s="98">
        <v>575.91359999999997</v>
      </c>
      <c r="I193" s="99" t="s">
        <v>35</v>
      </c>
      <c r="J193" s="102" t="s">
        <v>472</v>
      </c>
      <c r="K193" s="100" t="s">
        <v>453</v>
      </c>
      <c r="L193" s="89" t="s">
        <v>13</v>
      </c>
      <c r="M193" s="89" t="s">
        <v>473</v>
      </c>
    </row>
    <row r="194" spans="1:13" x14ac:dyDescent="0.2">
      <c r="A194" s="85">
        <v>42034</v>
      </c>
      <c r="B194" s="86" t="s">
        <v>455</v>
      </c>
      <c r="C194" s="87" t="str">
        <f>IF(B194="Crédit téléphone", "Telephone",IF(B194="Frais visa", "Travel Expenses",IF(B194="Transport local","Transport",IF(B194="Boissons","Trust Building",IF(B194="Nourriture","Travel Subsistence",IF(B194="Bonus opération","Bonus",IF(B194="Hébergement","Travel Subsistence",IF(B194&lt;&gt;"","Transport",""))))))))</f>
        <v>Transport</v>
      </c>
      <c r="D194" s="88" t="s">
        <v>8</v>
      </c>
      <c r="E194" s="93">
        <v>200</v>
      </c>
      <c r="F194" s="95">
        <f t="shared" ref="F194:F257" si="12">E194/655.957</f>
        <v>0.30489803447482078</v>
      </c>
      <c r="G194" s="94">
        <f t="shared" ref="G194:G257" si="13">E194/H194</f>
        <v>0.34727431336922765</v>
      </c>
      <c r="H194" s="98">
        <v>575.91359999999997</v>
      </c>
      <c r="I194" s="99" t="s">
        <v>38</v>
      </c>
      <c r="J194" s="102" t="s">
        <v>472</v>
      </c>
      <c r="K194" s="100" t="s">
        <v>445</v>
      </c>
      <c r="L194" s="89" t="s">
        <v>13</v>
      </c>
      <c r="M194" s="89" t="s">
        <v>473</v>
      </c>
    </row>
    <row r="195" spans="1:13" x14ac:dyDescent="0.2">
      <c r="A195" s="85">
        <v>42034</v>
      </c>
      <c r="B195" s="86" t="s">
        <v>456</v>
      </c>
      <c r="C195" s="87" t="str">
        <f>IF(B195="Crédit téléphone", "Telephone",IF(B195="Frais visa", "Travel Expenses",IF(B195="Transport local","Transport",IF(B195="Boissons","Trust Building",IF(B195="Nourriture","Travel Subsistence",IF(B195="Bonus opération","Bonus",IF(B195="Hébergement","Travel Subsistence",IF(B195&lt;&gt;"","Transport",""))))))))</f>
        <v>Transport</v>
      </c>
      <c r="D195" s="88" t="s">
        <v>8</v>
      </c>
      <c r="E195" s="93">
        <v>2000</v>
      </c>
      <c r="F195" s="95">
        <f t="shared" si="12"/>
        <v>3.0489803447482076</v>
      </c>
      <c r="G195" s="94">
        <f t="shared" si="13"/>
        <v>3.4727431336922763</v>
      </c>
      <c r="H195" s="98">
        <v>575.91359999999997</v>
      </c>
      <c r="I195" s="99" t="s">
        <v>38</v>
      </c>
      <c r="J195" s="102" t="s">
        <v>472</v>
      </c>
      <c r="K195" s="100" t="s">
        <v>445</v>
      </c>
      <c r="L195" s="89" t="s">
        <v>13</v>
      </c>
      <c r="M195" s="89" t="s">
        <v>473</v>
      </c>
    </row>
    <row r="196" spans="1:13" x14ac:dyDescent="0.2">
      <c r="A196" s="85">
        <v>42034</v>
      </c>
      <c r="B196" s="86" t="s">
        <v>457</v>
      </c>
      <c r="C196" s="87" t="str">
        <f>IF(B196="Crédit téléphone", "Telephone",IF(B196="Frais visa", "Travel Expenses",IF(B196="Transport local","Transport",IF(B196="Boissons","Trust Building",IF(B196="Nourriture","Travel Subsistence",IF(B196="Bonus opération","Bonus",IF(B196="Hébergement","Travel Subsistence",IF(B196&lt;&gt;"","Transport",""))))))))</f>
        <v>Transport</v>
      </c>
      <c r="D196" s="88" t="s">
        <v>8</v>
      </c>
      <c r="E196" s="93">
        <v>2000</v>
      </c>
      <c r="F196" s="95">
        <f t="shared" si="12"/>
        <v>3.0489803447482076</v>
      </c>
      <c r="G196" s="94">
        <f t="shared" si="13"/>
        <v>3.4727431336922763</v>
      </c>
      <c r="H196" s="98">
        <v>575.91359999999997</v>
      </c>
      <c r="I196" s="99" t="s">
        <v>38</v>
      </c>
      <c r="J196" s="102" t="s">
        <v>472</v>
      </c>
      <c r="K196" s="100" t="s">
        <v>445</v>
      </c>
      <c r="L196" s="89" t="s">
        <v>13</v>
      </c>
      <c r="M196" s="89" t="s">
        <v>473</v>
      </c>
    </row>
    <row r="197" spans="1:13" x14ac:dyDescent="0.2">
      <c r="A197" s="85">
        <v>42034</v>
      </c>
      <c r="B197" s="86" t="s">
        <v>449</v>
      </c>
      <c r="C197" s="87" t="str">
        <f>IF(B197="Crédit téléphone", "Telephone",IF(B197="Frais visa", "Travel Expenses",IF(B197="Transport local","Transport",IF(B197="Boissons","Trust Building",IF(B197="Nourriture","Travel Subsistence",IF(B197="Bonus opération","Bonus",IF(B197="Hébergement","Travel Subsistence",IF(B197&lt;&gt;"","Transport",""))))))))</f>
        <v>Transport</v>
      </c>
      <c r="D197" s="88" t="s">
        <v>8</v>
      </c>
      <c r="E197" s="93">
        <v>200</v>
      </c>
      <c r="F197" s="95">
        <f t="shared" si="12"/>
        <v>0.30489803447482078</v>
      </c>
      <c r="G197" s="94">
        <f t="shared" si="13"/>
        <v>0.34727431336922765</v>
      </c>
      <c r="H197" s="98">
        <v>575.91359999999997</v>
      </c>
      <c r="I197" s="99" t="s">
        <v>38</v>
      </c>
      <c r="J197" s="102" t="s">
        <v>472</v>
      </c>
      <c r="K197" s="100" t="s">
        <v>445</v>
      </c>
      <c r="L197" s="89" t="s">
        <v>13</v>
      </c>
      <c r="M197" s="89" t="s">
        <v>473</v>
      </c>
    </row>
    <row r="198" spans="1:13" x14ac:dyDescent="0.2">
      <c r="A198" s="85">
        <v>42034</v>
      </c>
      <c r="B198" s="86" t="s">
        <v>450</v>
      </c>
      <c r="C198" s="87" t="s">
        <v>249</v>
      </c>
      <c r="D198" s="88" t="s">
        <v>8</v>
      </c>
      <c r="E198" s="93">
        <v>5000</v>
      </c>
      <c r="F198" s="95">
        <f t="shared" si="12"/>
        <v>7.6224508618705187</v>
      </c>
      <c r="G198" s="94">
        <f t="shared" si="13"/>
        <v>8.6818578342306907</v>
      </c>
      <c r="H198" s="98">
        <v>575.91359999999997</v>
      </c>
      <c r="I198" s="99" t="s">
        <v>38</v>
      </c>
      <c r="J198" s="102" t="s">
        <v>472</v>
      </c>
      <c r="K198" s="100" t="s">
        <v>445</v>
      </c>
      <c r="L198" s="89" t="s">
        <v>13</v>
      </c>
      <c r="M198" s="89" t="s">
        <v>473</v>
      </c>
    </row>
    <row r="199" spans="1:13" x14ac:dyDescent="0.2">
      <c r="A199" s="85">
        <v>42034</v>
      </c>
      <c r="B199" s="86" t="s">
        <v>248</v>
      </c>
      <c r="C199" s="87" t="str">
        <f>IF(B199="Crédit téléphone", "Telephone",IF(B199="Frais visa", "Travel Expenses",IF(B199="Transport local","Transport",IF(B199="Boissons","Trust Building",IF(B199="Nourriture","Travel Subsistence",IF(B199="Bonus opération","Bonus",IF(B199="Hébergement","Travel Subsistence",IF(B199&lt;&gt;"","Transport",""))))))))</f>
        <v>Travel Subsistence</v>
      </c>
      <c r="D199" s="88" t="s">
        <v>8</v>
      </c>
      <c r="E199" s="93">
        <v>3000</v>
      </c>
      <c r="F199" s="95">
        <f t="shared" si="12"/>
        <v>4.5734705171223116</v>
      </c>
      <c r="G199" s="94">
        <f t="shared" si="13"/>
        <v>5.2091147005384144</v>
      </c>
      <c r="H199" s="98">
        <v>575.91359999999997</v>
      </c>
      <c r="I199" s="99" t="s">
        <v>38</v>
      </c>
      <c r="J199" s="102" t="s">
        <v>472</v>
      </c>
      <c r="K199" s="100" t="s">
        <v>445</v>
      </c>
      <c r="L199" s="89" t="s">
        <v>13</v>
      </c>
      <c r="M199" s="89" t="s">
        <v>473</v>
      </c>
    </row>
    <row r="200" spans="1:13" x14ac:dyDescent="0.2">
      <c r="A200" s="85">
        <v>42034</v>
      </c>
      <c r="B200" s="86" t="s">
        <v>241</v>
      </c>
      <c r="C200" s="87" t="str">
        <f>IF(B200="Crédit téléphone", "Telephone",IF(B200="Frais visa", "Travel Expenses",IF(B200="Transport local","Transport",IF(B200="Boissons","Trust Building",IF(B200="Nourriture","Travel Subsistence",IF(B200="Bonus opération","Bonus",IF(B200="Hébergement","Travel Subsistence",IF(B200&lt;&gt;"","Transport",""))))))))</f>
        <v>Trust Building</v>
      </c>
      <c r="D200" s="88" t="s">
        <v>8</v>
      </c>
      <c r="E200" s="93">
        <v>1500</v>
      </c>
      <c r="F200" s="95">
        <f t="shared" si="12"/>
        <v>2.2867352585611558</v>
      </c>
      <c r="G200" s="94">
        <f t="shared" si="13"/>
        <v>2.6045573502692072</v>
      </c>
      <c r="H200" s="98">
        <v>575.91359999999997</v>
      </c>
      <c r="I200" s="99" t="s">
        <v>38</v>
      </c>
      <c r="J200" s="102" t="s">
        <v>472</v>
      </c>
      <c r="K200" s="100" t="s">
        <v>445</v>
      </c>
      <c r="L200" s="89" t="s">
        <v>13</v>
      </c>
      <c r="M200" s="89" t="s">
        <v>473</v>
      </c>
    </row>
    <row r="201" spans="1:13" x14ac:dyDescent="0.2">
      <c r="A201" s="85">
        <v>42034</v>
      </c>
      <c r="B201" s="86" t="s">
        <v>458</v>
      </c>
      <c r="C201" s="87" t="s">
        <v>234</v>
      </c>
      <c r="D201" s="88" t="s">
        <v>9</v>
      </c>
      <c r="E201" s="93">
        <v>3300</v>
      </c>
      <c r="F201" s="95">
        <f t="shared" si="12"/>
        <v>5.0308175688345429</v>
      </c>
      <c r="G201" s="94">
        <f t="shared" si="13"/>
        <v>5.7300261705922555</v>
      </c>
      <c r="H201" s="98">
        <v>575.91359999999997</v>
      </c>
      <c r="I201" s="99" t="s">
        <v>217</v>
      </c>
      <c r="J201" s="102" t="s">
        <v>472</v>
      </c>
      <c r="K201" s="100" t="s">
        <v>459</v>
      </c>
      <c r="L201" s="89" t="s">
        <v>13</v>
      </c>
      <c r="M201" s="89" t="s">
        <v>473</v>
      </c>
    </row>
    <row r="202" spans="1:13" x14ac:dyDescent="0.2">
      <c r="A202" s="85">
        <v>42035</v>
      </c>
      <c r="B202" s="86" t="s">
        <v>137</v>
      </c>
      <c r="C202" s="87" t="s">
        <v>94</v>
      </c>
      <c r="D202" s="88" t="s">
        <v>8</v>
      </c>
      <c r="E202" s="93">
        <v>600</v>
      </c>
      <c r="F202" s="95">
        <f t="shared" si="12"/>
        <v>0.91469410342446233</v>
      </c>
      <c r="G202" s="94">
        <f t="shared" si="13"/>
        <v>1.0418229401076828</v>
      </c>
      <c r="H202" s="98">
        <v>575.91359999999997</v>
      </c>
      <c r="I202" s="99" t="s">
        <v>36</v>
      </c>
      <c r="J202" s="102" t="s">
        <v>472</v>
      </c>
      <c r="K202" s="100" t="s">
        <v>42</v>
      </c>
      <c r="L202" s="89" t="s">
        <v>13</v>
      </c>
      <c r="M202" s="89" t="s">
        <v>473</v>
      </c>
    </row>
    <row r="203" spans="1:13" x14ac:dyDescent="0.2">
      <c r="A203" s="85">
        <v>42035</v>
      </c>
      <c r="B203" s="86" t="s">
        <v>138</v>
      </c>
      <c r="C203" s="87" t="s">
        <v>94</v>
      </c>
      <c r="D203" s="88" t="str">
        <f>D202</f>
        <v>Investigation</v>
      </c>
      <c r="E203" s="93">
        <v>200</v>
      </c>
      <c r="F203" s="95">
        <f t="shared" si="12"/>
        <v>0.30489803447482078</v>
      </c>
      <c r="G203" s="94">
        <f t="shared" si="13"/>
        <v>0.34727431336922765</v>
      </c>
      <c r="H203" s="98">
        <v>575.91359999999997</v>
      </c>
      <c r="I203" s="99" t="str">
        <f>I202</f>
        <v>I70</v>
      </c>
      <c r="J203" s="102" t="s">
        <v>472</v>
      </c>
      <c r="K203" s="100" t="s">
        <v>42</v>
      </c>
      <c r="L203" s="89" t="s">
        <v>13</v>
      </c>
      <c r="M203" s="89" t="s">
        <v>473</v>
      </c>
    </row>
    <row r="204" spans="1:13" x14ac:dyDescent="0.2">
      <c r="A204" s="85">
        <v>42035</v>
      </c>
      <c r="B204" s="86" t="s">
        <v>139</v>
      </c>
      <c r="C204" s="87" t="s">
        <v>94</v>
      </c>
      <c r="D204" s="88" t="str">
        <f>D203</f>
        <v>Investigation</v>
      </c>
      <c r="E204" s="93">
        <v>800</v>
      </c>
      <c r="F204" s="95">
        <f t="shared" si="12"/>
        <v>1.2195921378992831</v>
      </c>
      <c r="G204" s="94">
        <f t="shared" si="13"/>
        <v>1.3890972534769106</v>
      </c>
      <c r="H204" s="98">
        <v>575.91359999999997</v>
      </c>
      <c r="I204" s="99" t="str">
        <f>I203</f>
        <v>I70</v>
      </c>
      <c r="J204" s="102" t="s">
        <v>472</v>
      </c>
      <c r="K204" s="100" t="s">
        <v>42</v>
      </c>
      <c r="L204" s="89" t="s">
        <v>13</v>
      </c>
      <c r="M204" s="89" t="s">
        <v>473</v>
      </c>
    </row>
    <row r="205" spans="1:13" x14ac:dyDescent="0.2">
      <c r="A205" s="85">
        <v>42035</v>
      </c>
      <c r="B205" s="86" t="s">
        <v>141</v>
      </c>
      <c r="C205" s="87" t="s">
        <v>94</v>
      </c>
      <c r="D205" s="88" t="s">
        <v>8</v>
      </c>
      <c r="E205" s="93">
        <v>500</v>
      </c>
      <c r="F205" s="95">
        <f t="shared" si="12"/>
        <v>0.76224508618705189</v>
      </c>
      <c r="G205" s="94">
        <f t="shared" si="13"/>
        <v>0.86818578342306907</v>
      </c>
      <c r="H205" s="98">
        <v>575.91359999999997</v>
      </c>
      <c r="I205" s="99" t="s">
        <v>38</v>
      </c>
      <c r="J205" s="102" t="s">
        <v>472</v>
      </c>
      <c r="K205" s="100" t="s">
        <v>44</v>
      </c>
      <c r="L205" s="89" t="s">
        <v>13</v>
      </c>
      <c r="M205" s="89" t="s">
        <v>473</v>
      </c>
    </row>
    <row r="206" spans="1:13" x14ac:dyDescent="0.2">
      <c r="A206" s="85">
        <v>42035</v>
      </c>
      <c r="B206" s="86" t="s">
        <v>166</v>
      </c>
      <c r="C206" s="87" t="s">
        <v>94</v>
      </c>
      <c r="D206" s="88" t="s">
        <v>8</v>
      </c>
      <c r="E206" s="93">
        <v>500</v>
      </c>
      <c r="F206" s="95">
        <f t="shared" si="12"/>
        <v>0.76224508618705189</v>
      </c>
      <c r="G206" s="94">
        <f t="shared" si="13"/>
        <v>0.86818578342306907</v>
      </c>
      <c r="H206" s="98">
        <v>575.91359999999997</v>
      </c>
      <c r="I206" s="99" t="s">
        <v>38</v>
      </c>
      <c r="J206" s="102" t="s">
        <v>472</v>
      </c>
      <c r="K206" s="100" t="s">
        <v>44</v>
      </c>
      <c r="L206" s="89" t="s">
        <v>13</v>
      </c>
      <c r="M206" s="89" t="s">
        <v>473</v>
      </c>
    </row>
    <row r="207" spans="1:13" x14ac:dyDescent="0.2">
      <c r="A207" s="85">
        <v>42035</v>
      </c>
      <c r="B207" s="86" t="s">
        <v>167</v>
      </c>
      <c r="C207" s="87" t="s">
        <v>94</v>
      </c>
      <c r="D207" s="88" t="s">
        <v>8</v>
      </c>
      <c r="E207" s="93">
        <v>1500</v>
      </c>
      <c r="F207" s="95">
        <f t="shared" si="12"/>
        <v>2.2867352585611558</v>
      </c>
      <c r="G207" s="94">
        <f t="shared" si="13"/>
        <v>2.6045573502692072</v>
      </c>
      <c r="H207" s="98">
        <v>575.91359999999997</v>
      </c>
      <c r="I207" s="99" t="s">
        <v>38</v>
      </c>
      <c r="J207" s="102" t="s">
        <v>472</v>
      </c>
      <c r="K207" s="100" t="s">
        <v>44</v>
      </c>
      <c r="L207" s="89" t="s">
        <v>13</v>
      </c>
      <c r="M207" s="89" t="s">
        <v>473</v>
      </c>
    </row>
    <row r="208" spans="1:13" x14ac:dyDescent="0.2">
      <c r="A208" s="85">
        <v>42035</v>
      </c>
      <c r="B208" s="86" t="s">
        <v>168</v>
      </c>
      <c r="C208" s="87" t="s">
        <v>94</v>
      </c>
      <c r="D208" s="88" t="s">
        <v>8</v>
      </c>
      <c r="E208" s="93">
        <v>800</v>
      </c>
      <c r="F208" s="95">
        <f t="shared" si="12"/>
        <v>1.2195921378992831</v>
      </c>
      <c r="G208" s="94">
        <f t="shared" si="13"/>
        <v>1.3890972534769106</v>
      </c>
      <c r="H208" s="98">
        <v>575.91359999999997</v>
      </c>
      <c r="I208" s="99" t="s">
        <v>38</v>
      </c>
      <c r="J208" s="102" t="s">
        <v>472</v>
      </c>
      <c r="K208" s="100" t="s">
        <v>44</v>
      </c>
      <c r="L208" s="89" t="s">
        <v>13</v>
      </c>
      <c r="M208" s="89" t="s">
        <v>473</v>
      </c>
    </row>
    <row r="209" spans="1:13" x14ac:dyDescent="0.2">
      <c r="A209" s="85">
        <v>42035</v>
      </c>
      <c r="B209" s="86" t="s">
        <v>169</v>
      </c>
      <c r="C209" s="87" t="s">
        <v>215</v>
      </c>
      <c r="D209" s="88" t="s">
        <v>8</v>
      </c>
      <c r="E209" s="93">
        <v>1200</v>
      </c>
      <c r="F209" s="95">
        <f t="shared" si="12"/>
        <v>1.8293882068489247</v>
      </c>
      <c r="G209" s="94">
        <f t="shared" si="13"/>
        <v>2.0836458802153657</v>
      </c>
      <c r="H209" s="98">
        <v>575.91359999999997</v>
      </c>
      <c r="I209" s="99" t="s">
        <v>38</v>
      </c>
      <c r="J209" s="102" t="s">
        <v>472</v>
      </c>
      <c r="K209" s="100" t="s">
        <v>44</v>
      </c>
      <c r="L209" s="89" t="s">
        <v>13</v>
      </c>
      <c r="M209" s="89" t="s">
        <v>473</v>
      </c>
    </row>
    <row r="210" spans="1:13" x14ac:dyDescent="0.2">
      <c r="A210" s="85">
        <v>42035</v>
      </c>
      <c r="B210" s="86" t="s">
        <v>282</v>
      </c>
      <c r="C210" s="87" t="s">
        <v>203</v>
      </c>
      <c r="D210" s="88" t="s">
        <v>14</v>
      </c>
      <c r="E210" s="93">
        <v>10000</v>
      </c>
      <c r="F210" s="95">
        <f t="shared" si="12"/>
        <v>15.244901723741037</v>
      </c>
      <c r="G210" s="94">
        <f t="shared" si="13"/>
        <v>17.363715668461381</v>
      </c>
      <c r="H210" s="98">
        <v>575.91359999999997</v>
      </c>
      <c r="I210" s="99" t="s">
        <v>15</v>
      </c>
      <c r="J210" s="102" t="s">
        <v>472</v>
      </c>
      <c r="K210" s="100" t="s">
        <v>43</v>
      </c>
      <c r="L210" s="89" t="s">
        <v>13</v>
      </c>
      <c r="M210" s="89" t="s">
        <v>473</v>
      </c>
    </row>
    <row r="211" spans="1:13" x14ac:dyDescent="0.2">
      <c r="A211" s="85">
        <v>42035</v>
      </c>
      <c r="B211" s="86" t="s">
        <v>277</v>
      </c>
      <c r="C211" s="87" t="s">
        <v>203</v>
      </c>
      <c r="D211" s="88" t="str">
        <f>D210</f>
        <v>Media</v>
      </c>
      <c r="E211" s="93">
        <v>10000</v>
      </c>
      <c r="F211" s="95">
        <f t="shared" si="12"/>
        <v>15.244901723741037</v>
      </c>
      <c r="G211" s="94">
        <f t="shared" si="13"/>
        <v>17.363715668461381</v>
      </c>
      <c r="H211" s="98">
        <v>575.91359999999997</v>
      </c>
      <c r="I211" s="99" t="s">
        <v>15</v>
      </c>
      <c r="J211" s="102" t="s">
        <v>472</v>
      </c>
      <c r="K211" s="100" t="s">
        <v>43</v>
      </c>
      <c r="L211" s="89" t="s">
        <v>13</v>
      </c>
      <c r="M211" s="89" t="s">
        <v>473</v>
      </c>
    </row>
    <row r="212" spans="1:13" x14ac:dyDescent="0.2">
      <c r="A212" s="85">
        <v>42035</v>
      </c>
      <c r="B212" s="86" t="s">
        <v>278</v>
      </c>
      <c r="C212" s="87" t="s">
        <v>203</v>
      </c>
      <c r="D212" s="88" t="str">
        <f>D211</f>
        <v>Media</v>
      </c>
      <c r="E212" s="93">
        <v>10000</v>
      </c>
      <c r="F212" s="95">
        <f t="shared" si="12"/>
        <v>15.244901723741037</v>
      </c>
      <c r="G212" s="94">
        <f t="shared" si="13"/>
        <v>17.363715668461381</v>
      </c>
      <c r="H212" s="98">
        <v>575.91359999999997</v>
      </c>
      <c r="I212" s="99" t="s">
        <v>15</v>
      </c>
      <c r="J212" s="102" t="s">
        <v>472</v>
      </c>
      <c r="K212" s="100" t="s">
        <v>43</v>
      </c>
      <c r="L212" s="89" t="s">
        <v>13</v>
      </c>
      <c r="M212" s="89" t="s">
        <v>473</v>
      </c>
    </row>
    <row r="213" spans="1:13" x14ac:dyDescent="0.2">
      <c r="A213" s="85">
        <v>42035</v>
      </c>
      <c r="B213" s="86" t="s">
        <v>279</v>
      </c>
      <c r="C213" s="87" t="s">
        <v>203</v>
      </c>
      <c r="D213" s="88" t="str">
        <f>D212</f>
        <v>Media</v>
      </c>
      <c r="E213" s="93">
        <v>10000</v>
      </c>
      <c r="F213" s="95">
        <f t="shared" si="12"/>
        <v>15.244901723741037</v>
      </c>
      <c r="G213" s="94">
        <f t="shared" si="13"/>
        <v>17.363715668461381</v>
      </c>
      <c r="H213" s="98">
        <v>575.91359999999997</v>
      </c>
      <c r="I213" s="99" t="s">
        <v>15</v>
      </c>
      <c r="J213" s="102" t="s">
        <v>472</v>
      </c>
      <c r="K213" s="100" t="s">
        <v>43</v>
      </c>
      <c r="L213" s="89" t="s">
        <v>13</v>
      </c>
      <c r="M213" s="89" t="s">
        <v>473</v>
      </c>
    </row>
    <row r="214" spans="1:13" x14ac:dyDescent="0.2">
      <c r="A214" s="85">
        <v>42035</v>
      </c>
      <c r="B214" s="86" t="s">
        <v>280</v>
      </c>
      <c r="C214" s="87" t="s">
        <v>203</v>
      </c>
      <c r="D214" s="88" t="str">
        <f>D213</f>
        <v>Media</v>
      </c>
      <c r="E214" s="93">
        <v>10000</v>
      </c>
      <c r="F214" s="95">
        <f t="shared" si="12"/>
        <v>15.244901723741037</v>
      </c>
      <c r="G214" s="94">
        <f t="shared" si="13"/>
        <v>17.363715668461381</v>
      </c>
      <c r="H214" s="98">
        <v>575.91359999999997</v>
      </c>
      <c r="I214" s="99" t="s">
        <v>15</v>
      </c>
      <c r="J214" s="102" t="s">
        <v>472</v>
      </c>
      <c r="K214" s="100" t="s">
        <v>43</v>
      </c>
      <c r="L214" s="89" t="s">
        <v>13</v>
      </c>
      <c r="M214" s="89" t="s">
        <v>473</v>
      </c>
    </row>
    <row r="215" spans="1:13" x14ac:dyDescent="0.2">
      <c r="A215" s="85">
        <v>42035</v>
      </c>
      <c r="B215" s="86" t="s">
        <v>281</v>
      </c>
      <c r="C215" s="87" t="s">
        <v>203</v>
      </c>
      <c r="D215" s="88" t="str">
        <f>D214</f>
        <v>Media</v>
      </c>
      <c r="E215" s="93">
        <v>10000</v>
      </c>
      <c r="F215" s="95">
        <f t="shared" si="12"/>
        <v>15.244901723741037</v>
      </c>
      <c r="G215" s="94">
        <f t="shared" si="13"/>
        <v>17.363715668461381</v>
      </c>
      <c r="H215" s="98">
        <v>575.91359999999997</v>
      </c>
      <c r="I215" s="99" t="s">
        <v>15</v>
      </c>
      <c r="J215" s="102" t="s">
        <v>472</v>
      </c>
      <c r="K215" s="100" t="s">
        <v>43</v>
      </c>
      <c r="L215" s="89" t="s">
        <v>13</v>
      </c>
      <c r="M215" s="89" t="s">
        <v>473</v>
      </c>
    </row>
    <row r="216" spans="1:13" x14ac:dyDescent="0.2">
      <c r="A216" s="85">
        <v>42035</v>
      </c>
      <c r="B216" s="86" t="s">
        <v>238</v>
      </c>
      <c r="C216" s="87" t="s">
        <v>94</v>
      </c>
      <c r="D216" s="88" t="s">
        <v>8</v>
      </c>
      <c r="E216" s="93">
        <v>1800</v>
      </c>
      <c r="F216" s="95">
        <f t="shared" si="12"/>
        <v>2.7440823102733867</v>
      </c>
      <c r="G216" s="94">
        <f t="shared" si="13"/>
        <v>3.1254688203230487</v>
      </c>
      <c r="H216" s="98">
        <v>575.91359999999997</v>
      </c>
      <c r="I216" s="99" t="s">
        <v>12</v>
      </c>
      <c r="J216" s="102" t="s">
        <v>472</v>
      </c>
      <c r="K216" s="100" t="s">
        <v>41</v>
      </c>
      <c r="L216" s="89" t="s">
        <v>13</v>
      </c>
      <c r="M216" s="89" t="s">
        <v>473</v>
      </c>
    </row>
    <row r="217" spans="1:13" x14ac:dyDescent="0.2">
      <c r="A217" s="85">
        <v>42035</v>
      </c>
      <c r="B217" s="86" t="s">
        <v>239</v>
      </c>
      <c r="C217" s="87" t="s">
        <v>94</v>
      </c>
      <c r="D217" s="88" t="s">
        <v>8</v>
      </c>
      <c r="E217" s="93">
        <v>1000</v>
      </c>
      <c r="F217" s="95">
        <f t="shared" si="12"/>
        <v>1.5244901723741038</v>
      </c>
      <c r="G217" s="94">
        <f t="shared" si="13"/>
        <v>1.7363715668461381</v>
      </c>
      <c r="H217" s="98">
        <v>575.91359999999997</v>
      </c>
      <c r="I217" s="99" t="s">
        <v>12</v>
      </c>
      <c r="J217" s="102" t="s">
        <v>472</v>
      </c>
      <c r="K217" s="100" t="s">
        <v>41</v>
      </c>
      <c r="L217" s="89" t="s">
        <v>13</v>
      </c>
      <c r="M217" s="89" t="s">
        <v>473</v>
      </c>
    </row>
    <row r="218" spans="1:13" x14ac:dyDescent="0.2">
      <c r="A218" s="85">
        <v>42035</v>
      </c>
      <c r="B218" s="86" t="s">
        <v>240</v>
      </c>
      <c r="C218" s="87" t="s">
        <v>94</v>
      </c>
      <c r="D218" s="88" t="s">
        <v>8</v>
      </c>
      <c r="E218" s="93">
        <v>1800</v>
      </c>
      <c r="F218" s="95">
        <f t="shared" si="12"/>
        <v>2.7440823102733867</v>
      </c>
      <c r="G218" s="94">
        <f t="shared" si="13"/>
        <v>3.1254688203230487</v>
      </c>
      <c r="H218" s="98">
        <v>575.91359999999997</v>
      </c>
      <c r="I218" s="99" t="s">
        <v>12</v>
      </c>
      <c r="J218" s="102" t="s">
        <v>472</v>
      </c>
      <c r="K218" s="100" t="s">
        <v>41</v>
      </c>
      <c r="L218" s="89" t="s">
        <v>13</v>
      </c>
      <c r="M218" s="89" t="s">
        <v>473</v>
      </c>
    </row>
    <row r="219" spans="1:13" x14ac:dyDescent="0.2">
      <c r="A219" s="85">
        <v>42035</v>
      </c>
      <c r="B219" s="86" t="s">
        <v>241</v>
      </c>
      <c r="C219" s="87" t="s">
        <v>215</v>
      </c>
      <c r="D219" s="88" t="s">
        <v>8</v>
      </c>
      <c r="E219" s="93">
        <v>1500</v>
      </c>
      <c r="F219" s="95">
        <f t="shared" si="12"/>
        <v>2.2867352585611558</v>
      </c>
      <c r="G219" s="94">
        <f t="shared" si="13"/>
        <v>2.6045573502692072</v>
      </c>
      <c r="H219" s="98">
        <v>575.91359999999997</v>
      </c>
      <c r="I219" s="99" t="s">
        <v>12</v>
      </c>
      <c r="J219" s="102" t="s">
        <v>472</v>
      </c>
      <c r="K219" s="100" t="s">
        <v>41</v>
      </c>
      <c r="L219" s="89" t="s">
        <v>13</v>
      </c>
      <c r="M219" s="89" t="s">
        <v>473</v>
      </c>
    </row>
    <row r="220" spans="1:13" x14ac:dyDescent="0.2">
      <c r="A220" s="85">
        <v>42038</v>
      </c>
      <c r="B220" s="86" t="s">
        <v>142</v>
      </c>
      <c r="C220" s="87" t="s">
        <v>94</v>
      </c>
      <c r="D220" s="88" t="s">
        <v>8</v>
      </c>
      <c r="E220" s="93">
        <v>600</v>
      </c>
      <c r="F220" s="95">
        <f t="shared" si="12"/>
        <v>0.91469410342446233</v>
      </c>
      <c r="G220" s="94">
        <f t="shared" si="13"/>
        <v>1.0418229401076828</v>
      </c>
      <c r="H220" s="98">
        <v>575.91359999999997</v>
      </c>
      <c r="I220" s="99" t="s">
        <v>38</v>
      </c>
      <c r="J220" s="102" t="s">
        <v>472</v>
      </c>
      <c r="K220" s="100" t="s">
        <v>46</v>
      </c>
      <c r="L220" s="89" t="s">
        <v>13</v>
      </c>
      <c r="M220" s="89" t="s">
        <v>473</v>
      </c>
    </row>
    <row r="221" spans="1:13" x14ac:dyDescent="0.2">
      <c r="A221" s="85">
        <v>42038</v>
      </c>
      <c r="B221" s="86" t="s">
        <v>143</v>
      </c>
      <c r="C221" s="87" t="s">
        <v>94</v>
      </c>
      <c r="D221" s="88" t="s">
        <v>8</v>
      </c>
      <c r="E221" s="93">
        <v>600</v>
      </c>
      <c r="F221" s="95">
        <f t="shared" si="12"/>
        <v>0.91469410342446233</v>
      </c>
      <c r="G221" s="94">
        <f t="shared" si="13"/>
        <v>1.0418229401076828</v>
      </c>
      <c r="H221" s="98">
        <v>575.91359999999997</v>
      </c>
      <c r="I221" s="99" t="s">
        <v>38</v>
      </c>
      <c r="J221" s="102" t="s">
        <v>472</v>
      </c>
      <c r="K221" s="100" t="s">
        <v>46</v>
      </c>
      <c r="L221" s="89" t="s">
        <v>13</v>
      </c>
      <c r="M221" s="89" t="s">
        <v>473</v>
      </c>
    </row>
    <row r="222" spans="1:13" x14ac:dyDescent="0.2">
      <c r="A222" s="85">
        <v>42038</v>
      </c>
      <c r="B222" s="86" t="s">
        <v>242</v>
      </c>
      <c r="C222" s="87" t="s">
        <v>94</v>
      </c>
      <c r="D222" s="88" t="s">
        <v>8</v>
      </c>
      <c r="E222" s="93">
        <v>800</v>
      </c>
      <c r="F222" s="95">
        <f t="shared" si="12"/>
        <v>1.2195921378992831</v>
      </c>
      <c r="G222" s="94">
        <f t="shared" si="13"/>
        <v>1.3890972534769106</v>
      </c>
      <c r="H222" s="98">
        <v>575.91359999999997</v>
      </c>
      <c r="I222" s="99" t="s">
        <v>12</v>
      </c>
      <c r="J222" s="102" t="s">
        <v>472</v>
      </c>
      <c r="K222" s="100" t="s">
        <v>272</v>
      </c>
      <c r="L222" s="89" t="s">
        <v>13</v>
      </c>
      <c r="M222" s="89" t="s">
        <v>473</v>
      </c>
    </row>
    <row r="223" spans="1:13" x14ac:dyDescent="0.2">
      <c r="A223" s="85">
        <v>42038</v>
      </c>
      <c r="B223" s="86" t="s">
        <v>243</v>
      </c>
      <c r="C223" s="87" t="s">
        <v>94</v>
      </c>
      <c r="D223" s="88" t="s">
        <v>8</v>
      </c>
      <c r="E223" s="93">
        <v>800</v>
      </c>
      <c r="F223" s="95">
        <f t="shared" si="12"/>
        <v>1.2195921378992831</v>
      </c>
      <c r="G223" s="94">
        <f t="shared" si="13"/>
        <v>1.3890972534769106</v>
      </c>
      <c r="H223" s="98">
        <v>575.91359999999997</v>
      </c>
      <c r="I223" s="99" t="s">
        <v>12</v>
      </c>
      <c r="J223" s="102" t="s">
        <v>472</v>
      </c>
      <c r="K223" s="100" t="s">
        <v>272</v>
      </c>
      <c r="L223" s="89" t="s">
        <v>13</v>
      </c>
      <c r="M223" s="89" t="s">
        <v>473</v>
      </c>
    </row>
    <row r="224" spans="1:13" x14ac:dyDescent="0.2">
      <c r="A224" s="85">
        <v>42039</v>
      </c>
      <c r="B224" s="86" t="s">
        <v>93</v>
      </c>
      <c r="C224" s="87" t="s">
        <v>94</v>
      </c>
      <c r="D224" s="88" t="s">
        <v>9</v>
      </c>
      <c r="E224" s="93">
        <v>100</v>
      </c>
      <c r="F224" s="95">
        <f t="shared" si="12"/>
        <v>0.15244901723741039</v>
      </c>
      <c r="G224" s="94">
        <f t="shared" si="13"/>
        <v>0.17363715668461382</v>
      </c>
      <c r="H224" s="98">
        <v>575.91359999999997</v>
      </c>
      <c r="I224" s="99" t="s">
        <v>35</v>
      </c>
      <c r="J224" s="102" t="s">
        <v>472</v>
      </c>
      <c r="K224" s="100" t="s">
        <v>47</v>
      </c>
      <c r="L224" s="89" t="s">
        <v>13</v>
      </c>
      <c r="M224" s="89" t="s">
        <v>473</v>
      </c>
    </row>
    <row r="225" spans="1:13" x14ac:dyDescent="0.2">
      <c r="A225" s="85">
        <v>42039</v>
      </c>
      <c r="B225" s="86" t="s">
        <v>96</v>
      </c>
      <c r="C225" s="87" t="s">
        <v>94</v>
      </c>
      <c r="D225" s="88" t="s">
        <v>9</v>
      </c>
      <c r="E225" s="93">
        <v>100</v>
      </c>
      <c r="F225" s="95">
        <f t="shared" si="12"/>
        <v>0.15244901723741039</v>
      </c>
      <c r="G225" s="94">
        <f t="shared" si="13"/>
        <v>0.17363715668461382</v>
      </c>
      <c r="H225" s="98">
        <v>575.91359999999997</v>
      </c>
      <c r="I225" s="99" t="s">
        <v>35</v>
      </c>
      <c r="J225" s="102" t="s">
        <v>472</v>
      </c>
      <c r="K225" s="100" t="s">
        <v>47</v>
      </c>
      <c r="L225" s="89" t="s">
        <v>13</v>
      </c>
      <c r="M225" s="89" t="s">
        <v>473</v>
      </c>
    </row>
    <row r="226" spans="1:13" x14ac:dyDescent="0.2">
      <c r="A226" s="85">
        <v>42039</v>
      </c>
      <c r="B226" s="86" t="s">
        <v>97</v>
      </c>
      <c r="C226" s="87" t="s">
        <v>94</v>
      </c>
      <c r="D226" s="88" t="s">
        <v>9</v>
      </c>
      <c r="E226" s="93">
        <v>800</v>
      </c>
      <c r="F226" s="95">
        <f t="shared" si="12"/>
        <v>1.2195921378992831</v>
      </c>
      <c r="G226" s="94">
        <f t="shared" si="13"/>
        <v>1.3890972534769106</v>
      </c>
      <c r="H226" s="98">
        <v>575.91359999999997</v>
      </c>
      <c r="I226" s="99" t="s">
        <v>35</v>
      </c>
      <c r="J226" s="102" t="s">
        <v>472</v>
      </c>
      <c r="K226" s="100" t="s">
        <v>47</v>
      </c>
      <c r="L226" s="89" t="s">
        <v>13</v>
      </c>
      <c r="M226" s="89" t="s">
        <v>473</v>
      </c>
    </row>
    <row r="227" spans="1:13" x14ac:dyDescent="0.2">
      <c r="A227" s="85">
        <v>42039</v>
      </c>
      <c r="B227" s="86" t="s">
        <v>98</v>
      </c>
      <c r="C227" s="87" t="s">
        <v>94</v>
      </c>
      <c r="D227" s="88" t="s">
        <v>9</v>
      </c>
      <c r="E227" s="93">
        <v>800</v>
      </c>
      <c r="F227" s="95">
        <f t="shared" si="12"/>
        <v>1.2195921378992831</v>
      </c>
      <c r="G227" s="94">
        <f t="shared" si="13"/>
        <v>1.3890972534769106</v>
      </c>
      <c r="H227" s="98">
        <v>575.91359999999997</v>
      </c>
      <c r="I227" s="99" t="s">
        <v>35</v>
      </c>
      <c r="J227" s="102" t="s">
        <v>472</v>
      </c>
      <c r="K227" s="100" t="s">
        <v>47</v>
      </c>
      <c r="L227" s="89" t="s">
        <v>13</v>
      </c>
      <c r="M227" s="89" t="s">
        <v>473</v>
      </c>
    </row>
    <row r="228" spans="1:13" x14ac:dyDescent="0.2">
      <c r="A228" s="85">
        <v>42039</v>
      </c>
      <c r="B228" s="86" t="s">
        <v>142</v>
      </c>
      <c r="C228" s="87" t="s">
        <v>94</v>
      </c>
      <c r="D228" s="88" t="s">
        <v>8</v>
      </c>
      <c r="E228" s="93">
        <v>600</v>
      </c>
      <c r="F228" s="95">
        <f t="shared" si="12"/>
        <v>0.91469410342446233</v>
      </c>
      <c r="G228" s="94">
        <f t="shared" si="13"/>
        <v>1.0418229401076828</v>
      </c>
      <c r="H228" s="98">
        <v>575.91359999999997</v>
      </c>
      <c r="I228" s="99" t="s">
        <v>38</v>
      </c>
      <c r="J228" s="102" t="s">
        <v>472</v>
      </c>
      <c r="K228" s="100" t="s">
        <v>46</v>
      </c>
      <c r="L228" s="89" t="s">
        <v>13</v>
      </c>
      <c r="M228" s="89" t="s">
        <v>473</v>
      </c>
    </row>
    <row r="229" spans="1:13" x14ac:dyDescent="0.2">
      <c r="A229" s="85">
        <v>42039</v>
      </c>
      <c r="B229" s="86" t="s">
        <v>144</v>
      </c>
      <c r="C229" s="87" t="s">
        <v>94</v>
      </c>
      <c r="D229" s="88" t="s">
        <v>8</v>
      </c>
      <c r="E229" s="93">
        <v>800</v>
      </c>
      <c r="F229" s="95">
        <f t="shared" si="12"/>
        <v>1.2195921378992831</v>
      </c>
      <c r="G229" s="94">
        <f t="shared" si="13"/>
        <v>1.3890972534769106</v>
      </c>
      <c r="H229" s="98">
        <v>575.91359999999997</v>
      </c>
      <c r="I229" s="99" t="s">
        <v>38</v>
      </c>
      <c r="J229" s="102" t="s">
        <v>472</v>
      </c>
      <c r="K229" s="100" t="s">
        <v>48</v>
      </c>
      <c r="L229" s="89" t="s">
        <v>13</v>
      </c>
      <c r="M229" s="89" t="s">
        <v>473</v>
      </c>
    </row>
    <row r="230" spans="1:13" x14ac:dyDescent="0.2">
      <c r="A230" s="85">
        <v>42039</v>
      </c>
      <c r="B230" s="86" t="s">
        <v>170</v>
      </c>
      <c r="C230" s="87" t="s">
        <v>94</v>
      </c>
      <c r="D230" s="88" t="s">
        <v>8</v>
      </c>
      <c r="E230" s="93">
        <v>1000</v>
      </c>
      <c r="F230" s="95">
        <f t="shared" si="12"/>
        <v>1.5244901723741038</v>
      </c>
      <c r="G230" s="94">
        <f t="shared" si="13"/>
        <v>1.7363715668461381</v>
      </c>
      <c r="H230" s="98">
        <v>575.91359999999997</v>
      </c>
      <c r="I230" s="99" t="s">
        <v>38</v>
      </c>
      <c r="J230" s="102" t="s">
        <v>472</v>
      </c>
      <c r="K230" s="100" t="s">
        <v>48</v>
      </c>
      <c r="L230" s="89" t="s">
        <v>13</v>
      </c>
      <c r="M230" s="89" t="s">
        <v>473</v>
      </c>
    </row>
    <row r="231" spans="1:13" x14ac:dyDescent="0.2">
      <c r="A231" s="85">
        <v>42039</v>
      </c>
      <c r="B231" s="86" t="s">
        <v>171</v>
      </c>
      <c r="C231" s="87" t="s">
        <v>94</v>
      </c>
      <c r="D231" s="88" t="s">
        <v>8</v>
      </c>
      <c r="E231" s="93">
        <v>1000</v>
      </c>
      <c r="F231" s="95">
        <f t="shared" si="12"/>
        <v>1.5244901723741038</v>
      </c>
      <c r="G231" s="94">
        <f t="shared" si="13"/>
        <v>1.7363715668461381</v>
      </c>
      <c r="H231" s="98">
        <v>575.91359999999997</v>
      </c>
      <c r="I231" s="99" t="s">
        <v>38</v>
      </c>
      <c r="J231" s="102" t="s">
        <v>472</v>
      </c>
      <c r="K231" s="100" t="s">
        <v>48</v>
      </c>
      <c r="L231" s="89" t="s">
        <v>13</v>
      </c>
      <c r="M231" s="89" t="s">
        <v>473</v>
      </c>
    </row>
    <row r="232" spans="1:13" x14ac:dyDescent="0.2">
      <c r="A232" s="85">
        <v>42039</v>
      </c>
      <c r="B232" s="86" t="s">
        <v>172</v>
      </c>
      <c r="C232" s="87" t="s">
        <v>94</v>
      </c>
      <c r="D232" s="88" t="s">
        <v>8</v>
      </c>
      <c r="E232" s="93">
        <v>800</v>
      </c>
      <c r="F232" s="95">
        <f t="shared" si="12"/>
        <v>1.2195921378992831</v>
      </c>
      <c r="G232" s="94">
        <f t="shared" si="13"/>
        <v>1.3890972534769106</v>
      </c>
      <c r="H232" s="98">
        <v>575.91359999999997</v>
      </c>
      <c r="I232" s="99" t="s">
        <v>38</v>
      </c>
      <c r="J232" s="102" t="s">
        <v>472</v>
      </c>
      <c r="K232" s="100" t="s">
        <v>48</v>
      </c>
      <c r="L232" s="89" t="s">
        <v>13</v>
      </c>
      <c r="M232" s="89" t="s">
        <v>473</v>
      </c>
    </row>
    <row r="233" spans="1:13" x14ac:dyDescent="0.2">
      <c r="A233" s="85">
        <v>42039</v>
      </c>
      <c r="B233" s="86" t="s">
        <v>173</v>
      </c>
      <c r="C233" s="87" t="s">
        <v>215</v>
      </c>
      <c r="D233" s="88" t="s">
        <v>8</v>
      </c>
      <c r="E233" s="93">
        <v>1500</v>
      </c>
      <c r="F233" s="95">
        <f t="shared" si="12"/>
        <v>2.2867352585611558</v>
      </c>
      <c r="G233" s="94">
        <f t="shared" si="13"/>
        <v>2.6045573502692072</v>
      </c>
      <c r="H233" s="98">
        <v>575.91359999999997</v>
      </c>
      <c r="I233" s="99" t="s">
        <v>38</v>
      </c>
      <c r="J233" s="102" t="s">
        <v>472</v>
      </c>
      <c r="K233" s="100" t="s">
        <v>48</v>
      </c>
      <c r="L233" s="89" t="s">
        <v>13</v>
      </c>
      <c r="M233" s="89" t="s">
        <v>473</v>
      </c>
    </row>
    <row r="234" spans="1:13" x14ac:dyDescent="0.2">
      <c r="A234" s="85">
        <v>42039</v>
      </c>
      <c r="B234" s="86" t="s">
        <v>220</v>
      </c>
      <c r="C234" s="87" t="s">
        <v>135</v>
      </c>
      <c r="D234" s="88" t="s">
        <v>9</v>
      </c>
      <c r="E234" s="93">
        <v>1936204</v>
      </c>
      <c r="F234" s="95">
        <f t="shared" si="12"/>
        <v>2951.7239697114292</v>
      </c>
      <c r="G234" s="94">
        <f t="shared" si="13"/>
        <v>3361.9695732137602</v>
      </c>
      <c r="H234" s="98">
        <v>575.91359999999997</v>
      </c>
      <c r="I234" s="99" t="s">
        <v>217</v>
      </c>
      <c r="J234" s="102" t="s">
        <v>472</v>
      </c>
      <c r="K234" s="100" t="s">
        <v>219</v>
      </c>
      <c r="L234" s="89" t="s">
        <v>13</v>
      </c>
      <c r="M234" s="89" t="s">
        <v>473</v>
      </c>
    </row>
    <row r="235" spans="1:13" x14ac:dyDescent="0.2">
      <c r="A235" s="85">
        <v>42039</v>
      </c>
      <c r="B235" s="86" t="s">
        <v>244</v>
      </c>
      <c r="C235" s="87" t="s">
        <v>94</v>
      </c>
      <c r="D235" s="88" t="s">
        <v>8</v>
      </c>
      <c r="E235" s="93">
        <v>600</v>
      </c>
      <c r="F235" s="95">
        <f t="shared" si="12"/>
        <v>0.91469410342446233</v>
      </c>
      <c r="G235" s="94">
        <f t="shared" si="13"/>
        <v>1.0418229401076828</v>
      </c>
      <c r="H235" s="98">
        <v>575.91359999999997</v>
      </c>
      <c r="I235" s="99" t="s">
        <v>12</v>
      </c>
      <c r="J235" s="102" t="s">
        <v>472</v>
      </c>
      <c r="K235" s="100" t="s">
        <v>45</v>
      </c>
      <c r="L235" s="89" t="s">
        <v>13</v>
      </c>
      <c r="M235" s="89" t="s">
        <v>473</v>
      </c>
    </row>
    <row r="236" spans="1:13" x14ac:dyDescent="0.2">
      <c r="A236" s="85">
        <v>42039</v>
      </c>
      <c r="B236" s="86" t="s">
        <v>245</v>
      </c>
      <c r="C236" s="87" t="s">
        <v>94</v>
      </c>
      <c r="D236" s="88" t="s">
        <v>8</v>
      </c>
      <c r="E236" s="93">
        <v>6200</v>
      </c>
      <c r="F236" s="95">
        <f t="shared" si="12"/>
        <v>9.451839068719444</v>
      </c>
      <c r="G236" s="94">
        <f t="shared" si="13"/>
        <v>10.765503714446057</v>
      </c>
      <c r="H236" s="98">
        <v>575.91359999999997</v>
      </c>
      <c r="I236" s="99" t="s">
        <v>12</v>
      </c>
      <c r="J236" s="102" t="s">
        <v>472</v>
      </c>
      <c r="K236" s="100" t="s">
        <v>45</v>
      </c>
      <c r="L236" s="89" t="s">
        <v>13</v>
      </c>
      <c r="M236" s="89" t="s">
        <v>473</v>
      </c>
    </row>
    <row r="237" spans="1:13" x14ac:dyDescent="0.2">
      <c r="A237" s="85">
        <v>42039</v>
      </c>
      <c r="B237" s="86" t="s">
        <v>246</v>
      </c>
      <c r="C237" s="87" t="s">
        <v>94</v>
      </c>
      <c r="D237" s="88" t="s">
        <v>8</v>
      </c>
      <c r="E237" s="93">
        <v>300</v>
      </c>
      <c r="F237" s="95">
        <f t="shared" si="12"/>
        <v>0.45734705171223117</v>
      </c>
      <c r="G237" s="94">
        <f t="shared" si="13"/>
        <v>0.52091147005384142</v>
      </c>
      <c r="H237" s="98">
        <v>575.91359999999997</v>
      </c>
      <c r="I237" s="99" t="s">
        <v>12</v>
      </c>
      <c r="J237" s="102" t="s">
        <v>472</v>
      </c>
      <c r="K237" s="100" t="s">
        <v>45</v>
      </c>
      <c r="L237" s="89" t="s">
        <v>13</v>
      </c>
      <c r="M237" s="89" t="s">
        <v>473</v>
      </c>
    </row>
    <row r="238" spans="1:13" x14ac:dyDescent="0.2">
      <c r="A238" s="85">
        <v>42039</v>
      </c>
      <c r="B238" s="86" t="s">
        <v>247</v>
      </c>
      <c r="C238" s="87" t="s">
        <v>94</v>
      </c>
      <c r="D238" s="88" t="s">
        <v>8</v>
      </c>
      <c r="E238" s="93">
        <v>2400</v>
      </c>
      <c r="F238" s="95">
        <f t="shared" si="12"/>
        <v>3.6587764136978493</v>
      </c>
      <c r="G238" s="94">
        <f t="shared" si="13"/>
        <v>4.1672917604307314</v>
      </c>
      <c r="H238" s="98">
        <v>575.91359999999997</v>
      </c>
      <c r="I238" s="99" t="s">
        <v>12</v>
      </c>
      <c r="J238" s="102" t="s">
        <v>472</v>
      </c>
      <c r="K238" s="100" t="s">
        <v>45</v>
      </c>
      <c r="L238" s="89" t="s">
        <v>13</v>
      </c>
      <c r="M238" s="89" t="s">
        <v>473</v>
      </c>
    </row>
    <row r="239" spans="1:13" x14ac:dyDescent="0.2">
      <c r="A239" s="85">
        <v>42039</v>
      </c>
      <c r="B239" s="86" t="s">
        <v>241</v>
      </c>
      <c r="C239" s="87" t="s">
        <v>215</v>
      </c>
      <c r="D239" s="88" t="s">
        <v>8</v>
      </c>
      <c r="E239" s="93">
        <v>2500</v>
      </c>
      <c r="F239" s="95">
        <f t="shared" si="12"/>
        <v>3.8112254309352593</v>
      </c>
      <c r="G239" s="94">
        <f t="shared" si="13"/>
        <v>4.3409289171153453</v>
      </c>
      <c r="H239" s="98">
        <v>575.91359999999997</v>
      </c>
      <c r="I239" s="99" t="s">
        <v>12</v>
      </c>
      <c r="J239" s="102" t="s">
        <v>472</v>
      </c>
      <c r="K239" s="100" t="s">
        <v>45</v>
      </c>
      <c r="L239" s="89" t="s">
        <v>13</v>
      </c>
      <c r="M239" s="89" t="s">
        <v>473</v>
      </c>
    </row>
    <row r="240" spans="1:13" x14ac:dyDescent="0.2">
      <c r="A240" s="85">
        <v>42039</v>
      </c>
      <c r="B240" s="86" t="s">
        <v>248</v>
      </c>
      <c r="C240" s="87" t="s">
        <v>249</v>
      </c>
      <c r="D240" s="88" t="s">
        <v>8</v>
      </c>
      <c r="E240" s="93">
        <v>3000</v>
      </c>
      <c r="F240" s="95">
        <f t="shared" si="12"/>
        <v>4.5734705171223116</v>
      </c>
      <c r="G240" s="94">
        <f t="shared" si="13"/>
        <v>5.2091147005384144</v>
      </c>
      <c r="H240" s="98">
        <v>575.91359999999997</v>
      </c>
      <c r="I240" s="99" t="s">
        <v>12</v>
      </c>
      <c r="J240" s="102" t="s">
        <v>472</v>
      </c>
      <c r="K240" s="100" t="s">
        <v>45</v>
      </c>
      <c r="L240" s="89" t="s">
        <v>13</v>
      </c>
      <c r="M240" s="89" t="s">
        <v>473</v>
      </c>
    </row>
    <row r="241" spans="1:13" x14ac:dyDescent="0.2">
      <c r="A241" s="85">
        <v>42039</v>
      </c>
      <c r="B241" s="86" t="s">
        <v>273</v>
      </c>
      <c r="C241" s="87" t="s">
        <v>249</v>
      </c>
      <c r="D241" s="88" t="s">
        <v>8</v>
      </c>
      <c r="E241" s="93">
        <v>5000</v>
      </c>
      <c r="F241" s="95">
        <f t="shared" si="12"/>
        <v>7.6224508618705187</v>
      </c>
      <c r="G241" s="94">
        <f t="shared" si="13"/>
        <v>8.6818578342306907</v>
      </c>
      <c r="H241" s="98">
        <v>575.91359999999997</v>
      </c>
      <c r="I241" s="99" t="s">
        <v>12</v>
      </c>
      <c r="J241" s="102" t="s">
        <v>472</v>
      </c>
      <c r="K241" s="100" t="s">
        <v>45</v>
      </c>
      <c r="L241" s="89" t="s">
        <v>13</v>
      </c>
      <c r="M241" s="89" t="s">
        <v>473</v>
      </c>
    </row>
    <row r="242" spans="1:13" x14ac:dyDescent="0.2">
      <c r="A242" s="85">
        <v>42040</v>
      </c>
      <c r="B242" s="86" t="s">
        <v>142</v>
      </c>
      <c r="C242" s="87" t="s">
        <v>94</v>
      </c>
      <c r="D242" s="88" t="s">
        <v>8</v>
      </c>
      <c r="E242" s="93">
        <v>600</v>
      </c>
      <c r="F242" s="95">
        <f t="shared" si="12"/>
        <v>0.91469410342446233</v>
      </c>
      <c r="G242" s="94">
        <f t="shared" si="13"/>
        <v>1.0418229401076828</v>
      </c>
      <c r="H242" s="98">
        <v>575.91359999999997</v>
      </c>
      <c r="I242" s="99" t="s">
        <v>38</v>
      </c>
      <c r="J242" s="102" t="s">
        <v>472</v>
      </c>
      <c r="K242" s="100" t="s">
        <v>46</v>
      </c>
      <c r="L242" s="89" t="s">
        <v>13</v>
      </c>
      <c r="M242" s="89" t="s">
        <v>473</v>
      </c>
    </row>
    <row r="243" spans="1:13" x14ac:dyDescent="0.2">
      <c r="A243" s="85">
        <v>42040</v>
      </c>
      <c r="B243" s="86" t="s">
        <v>143</v>
      </c>
      <c r="C243" s="87" t="s">
        <v>94</v>
      </c>
      <c r="D243" s="88" t="s">
        <v>8</v>
      </c>
      <c r="E243" s="93">
        <v>600</v>
      </c>
      <c r="F243" s="95">
        <f t="shared" si="12"/>
        <v>0.91469410342446233</v>
      </c>
      <c r="G243" s="94">
        <f t="shared" si="13"/>
        <v>1.0418229401076828</v>
      </c>
      <c r="H243" s="98">
        <v>575.91359999999997</v>
      </c>
      <c r="I243" s="99" t="s">
        <v>38</v>
      </c>
      <c r="J243" s="102" t="s">
        <v>472</v>
      </c>
      <c r="K243" s="100" t="s">
        <v>46</v>
      </c>
      <c r="L243" s="89" t="s">
        <v>13</v>
      </c>
      <c r="M243" s="89" t="s">
        <v>473</v>
      </c>
    </row>
    <row r="244" spans="1:13" x14ac:dyDescent="0.2">
      <c r="A244" s="85">
        <v>42040</v>
      </c>
      <c r="B244" s="86" t="s">
        <v>216</v>
      </c>
      <c r="C244" s="87" t="str">
        <f>IF(B244="Crédit téléphone", "Telephone",IF(B244="Visa Fees", "Travel Expenses",IF(B244="Local Transport","Transport",IF(B244="Drinks With Informants","Trust Building",IF(B244="Feeding","Travel Subsistence",IF(B244="Operation Bonus","Bonus",IF(B244="Lodging","Travel Subsistence",IF(B244&lt;&gt;"","Transport",""))))))))</f>
        <v>Transport</v>
      </c>
      <c r="D244" s="88" t="str">
        <f t="shared" ref="D244:D251" si="14">D243</f>
        <v>Investigation</v>
      </c>
      <c r="E244" s="93">
        <v>1200</v>
      </c>
      <c r="F244" s="95">
        <f t="shared" si="12"/>
        <v>1.8293882068489247</v>
      </c>
      <c r="G244" s="94">
        <f t="shared" si="13"/>
        <v>2.0836458802153657</v>
      </c>
      <c r="H244" s="98">
        <v>575.91359999999997</v>
      </c>
      <c r="I244" s="99" t="s">
        <v>15</v>
      </c>
      <c r="J244" s="102" t="s">
        <v>472</v>
      </c>
      <c r="K244" s="100" t="s">
        <v>50</v>
      </c>
      <c r="L244" s="89" t="s">
        <v>13</v>
      </c>
      <c r="M244" s="89" t="s">
        <v>473</v>
      </c>
    </row>
    <row r="245" spans="1:13" x14ac:dyDescent="0.2">
      <c r="A245" s="85">
        <v>42040</v>
      </c>
      <c r="B245" s="86" t="s">
        <v>207</v>
      </c>
      <c r="C245" s="87" t="str">
        <f>IF(B245="Crédit téléphone", "Telephone",IF(B245="Visa Fees", "Travel Expenses",IF(B245="Local Transport","Transport",IF(B245="Drinks With Informants","Trust Building",IF(B245="Feeding","Travel Subsistence",IF(B245="Operation Bonus","Bonus",IF(B245="Lodging","Travel Subsistence",IF(B245&lt;&gt;"","Transport",""))))))))</f>
        <v>Transport</v>
      </c>
      <c r="D245" s="88" t="str">
        <f t="shared" si="14"/>
        <v>Investigation</v>
      </c>
      <c r="E245" s="93">
        <v>1500</v>
      </c>
      <c r="F245" s="95">
        <f t="shared" si="12"/>
        <v>2.2867352585611558</v>
      </c>
      <c r="G245" s="94">
        <f t="shared" si="13"/>
        <v>2.6045573502692072</v>
      </c>
      <c r="H245" s="98">
        <v>575.91359999999997</v>
      </c>
      <c r="I245" s="99" t="s">
        <v>15</v>
      </c>
      <c r="J245" s="102" t="s">
        <v>472</v>
      </c>
      <c r="K245" s="100" t="s">
        <v>50</v>
      </c>
      <c r="L245" s="89" t="s">
        <v>13</v>
      </c>
      <c r="M245" s="89" t="s">
        <v>473</v>
      </c>
    </row>
    <row r="246" spans="1:13" x14ac:dyDescent="0.2">
      <c r="A246" s="85">
        <v>42040</v>
      </c>
      <c r="B246" s="86" t="s">
        <v>208</v>
      </c>
      <c r="C246" s="87" t="str">
        <f>IF(B246="Crédit téléphone", "Telephone",IF(B246="Visa Fees", "Travel Expenses",IF(B246="Local Transport","Transport",IF(B246="Drinks With Informants","Trust Building",IF(B246="Feeding","Travel Subsistence",IF(B246="Operation Bonus","Bonus",IF(B246="Lodging","Travel Subsistence",IF(B246&lt;&gt;"","Transport",""))))))))</f>
        <v>Transport</v>
      </c>
      <c r="D246" s="88" t="str">
        <f t="shared" si="14"/>
        <v>Investigation</v>
      </c>
      <c r="E246" s="93">
        <v>400</v>
      </c>
      <c r="F246" s="95">
        <f t="shared" si="12"/>
        <v>0.60979606894964156</v>
      </c>
      <c r="G246" s="94">
        <f t="shared" si="13"/>
        <v>0.6945486267384553</v>
      </c>
      <c r="H246" s="98">
        <v>575.91359999999997</v>
      </c>
      <c r="I246" s="99" t="s">
        <v>15</v>
      </c>
      <c r="J246" s="102" t="s">
        <v>472</v>
      </c>
      <c r="K246" s="100" t="s">
        <v>50</v>
      </c>
      <c r="L246" s="89" t="s">
        <v>13</v>
      </c>
      <c r="M246" s="89" t="s">
        <v>473</v>
      </c>
    </row>
    <row r="247" spans="1:13" x14ac:dyDescent="0.2">
      <c r="A247" s="85">
        <v>42040</v>
      </c>
      <c r="B247" s="86" t="s">
        <v>209</v>
      </c>
      <c r="C247" s="87" t="str">
        <f>IF(B247="Crédit téléphone", "Telephone",IF(B247="Visa Fees", "Travel Expenses",IF(B247="Local Transport","Transport",IF(B247="Drinks With Informants","Trust Building",IF(B247="Feeding","Travel Subsistence",IF(B247="Operation Bonus","Bonus",IF(B247="Lodging","Travel Subsistence",IF(B247&lt;&gt;"","Transport",""))))))))</f>
        <v>Transport</v>
      </c>
      <c r="D247" s="88" t="str">
        <f t="shared" si="14"/>
        <v>Investigation</v>
      </c>
      <c r="E247" s="93">
        <v>400</v>
      </c>
      <c r="F247" s="95">
        <f t="shared" si="12"/>
        <v>0.60979606894964156</v>
      </c>
      <c r="G247" s="94">
        <f t="shared" si="13"/>
        <v>0.6945486267384553</v>
      </c>
      <c r="H247" s="98">
        <v>575.91359999999997</v>
      </c>
      <c r="I247" s="99" t="s">
        <v>15</v>
      </c>
      <c r="J247" s="102" t="s">
        <v>472</v>
      </c>
      <c r="K247" s="100" t="s">
        <v>50</v>
      </c>
      <c r="L247" s="89" t="s">
        <v>13</v>
      </c>
      <c r="M247" s="89" t="s">
        <v>473</v>
      </c>
    </row>
    <row r="248" spans="1:13" x14ac:dyDescent="0.2">
      <c r="A248" s="85">
        <v>42040</v>
      </c>
      <c r="B248" s="86" t="s">
        <v>210</v>
      </c>
      <c r="C248" s="87" t="s">
        <v>204</v>
      </c>
      <c r="D248" s="88" t="str">
        <f t="shared" si="14"/>
        <v>Investigation</v>
      </c>
      <c r="E248" s="93">
        <v>1000</v>
      </c>
      <c r="F248" s="95">
        <f t="shared" si="12"/>
        <v>1.5244901723741038</v>
      </c>
      <c r="G248" s="94">
        <f t="shared" si="13"/>
        <v>1.7363715668461381</v>
      </c>
      <c r="H248" s="98">
        <v>575.91359999999997</v>
      </c>
      <c r="I248" s="99" t="s">
        <v>15</v>
      </c>
      <c r="J248" s="102" t="s">
        <v>472</v>
      </c>
      <c r="K248" s="100" t="s">
        <v>50</v>
      </c>
      <c r="L248" s="89" t="s">
        <v>13</v>
      </c>
      <c r="M248" s="89" t="s">
        <v>473</v>
      </c>
    </row>
    <row r="249" spans="1:13" x14ac:dyDescent="0.2">
      <c r="A249" s="85">
        <v>42040</v>
      </c>
      <c r="B249" s="86" t="s">
        <v>211</v>
      </c>
      <c r="C249" s="87" t="s">
        <v>205</v>
      </c>
      <c r="D249" s="88" t="str">
        <f t="shared" si="14"/>
        <v>Investigation</v>
      </c>
      <c r="E249" s="93">
        <v>1000</v>
      </c>
      <c r="F249" s="95">
        <f t="shared" si="12"/>
        <v>1.5244901723741038</v>
      </c>
      <c r="G249" s="94">
        <f t="shared" si="13"/>
        <v>1.7363715668461381</v>
      </c>
      <c r="H249" s="98">
        <v>575.91359999999997</v>
      </c>
      <c r="I249" s="99" t="s">
        <v>15</v>
      </c>
      <c r="J249" s="102" t="s">
        <v>472</v>
      </c>
      <c r="K249" s="100" t="s">
        <v>50</v>
      </c>
      <c r="L249" s="89" t="s">
        <v>13</v>
      </c>
      <c r="M249" s="89" t="s">
        <v>473</v>
      </c>
    </row>
    <row r="250" spans="1:13" x14ac:dyDescent="0.2">
      <c r="A250" s="85">
        <v>42040</v>
      </c>
      <c r="B250" s="86" t="s">
        <v>212</v>
      </c>
      <c r="C250" s="87" t="str">
        <f t="shared" ref="C250:C255" si="15">IF(B250="Crédit téléphone", "Telephone",IF(B250="Visa Fees", "Travel Expenses",IF(B250="Local Transport","Transport",IF(B250="Drinks With Informants","Trust Building",IF(B250="Feeding","Travel Subsistence",IF(B250="Operation Bonus","Bonus",IF(B250="Lodging","Travel Subsistence",IF(B250&lt;&gt;"","Transport",""))))))))</f>
        <v>Transport</v>
      </c>
      <c r="D250" s="88" t="str">
        <f t="shared" si="14"/>
        <v>Investigation</v>
      </c>
      <c r="E250" s="93">
        <v>1500</v>
      </c>
      <c r="F250" s="95">
        <f t="shared" si="12"/>
        <v>2.2867352585611558</v>
      </c>
      <c r="G250" s="94">
        <f t="shared" si="13"/>
        <v>2.6045573502692072</v>
      </c>
      <c r="H250" s="98">
        <v>575.91359999999997</v>
      </c>
      <c r="I250" s="99" t="s">
        <v>15</v>
      </c>
      <c r="J250" s="102" t="s">
        <v>472</v>
      </c>
      <c r="K250" s="100" t="s">
        <v>50</v>
      </c>
      <c r="L250" s="89" t="s">
        <v>13</v>
      </c>
      <c r="M250" s="89" t="s">
        <v>473</v>
      </c>
    </row>
    <row r="251" spans="1:13" x14ac:dyDescent="0.2">
      <c r="A251" s="85">
        <v>42040</v>
      </c>
      <c r="B251" s="86" t="s">
        <v>213</v>
      </c>
      <c r="C251" s="87" t="str">
        <f t="shared" si="15"/>
        <v>Transport</v>
      </c>
      <c r="D251" s="88" t="str">
        <f t="shared" si="14"/>
        <v>Investigation</v>
      </c>
      <c r="E251" s="93">
        <v>1200</v>
      </c>
      <c r="F251" s="95">
        <f t="shared" si="12"/>
        <v>1.8293882068489247</v>
      </c>
      <c r="G251" s="94">
        <f t="shared" si="13"/>
        <v>2.0836458802153657</v>
      </c>
      <c r="H251" s="98">
        <v>575.91359999999997</v>
      </c>
      <c r="I251" s="99" t="s">
        <v>15</v>
      </c>
      <c r="J251" s="102" t="s">
        <v>472</v>
      </c>
      <c r="K251" s="100" t="s">
        <v>50</v>
      </c>
      <c r="L251" s="89" t="s">
        <v>13</v>
      </c>
      <c r="M251" s="89" t="s">
        <v>473</v>
      </c>
    </row>
    <row r="252" spans="1:13" x14ac:dyDescent="0.2">
      <c r="A252" s="85">
        <v>42040</v>
      </c>
      <c r="B252" s="86" t="s">
        <v>206</v>
      </c>
      <c r="C252" s="87" t="str">
        <f t="shared" si="15"/>
        <v>Transport</v>
      </c>
      <c r="D252" s="88" t="s">
        <v>11</v>
      </c>
      <c r="E252" s="93">
        <v>1200</v>
      </c>
      <c r="F252" s="95">
        <f t="shared" si="12"/>
        <v>1.8293882068489247</v>
      </c>
      <c r="G252" s="94">
        <f t="shared" si="13"/>
        <v>2.0836458802153657</v>
      </c>
      <c r="H252" s="98">
        <v>575.91359999999997</v>
      </c>
      <c r="I252" s="99" t="s">
        <v>86</v>
      </c>
      <c r="J252" s="102" t="s">
        <v>472</v>
      </c>
      <c r="K252" s="100" t="s">
        <v>49</v>
      </c>
      <c r="L252" s="89" t="s">
        <v>13</v>
      </c>
      <c r="M252" s="89" t="s">
        <v>473</v>
      </c>
    </row>
    <row r="253" spans="1:13" x14ac:dyDescent="0.2">
      <c r="A253" s="85">
        <v>42040</v>
      </c>
      <c r="B253" s="86" t="s">
        <v>207</v>
      </c>
      <c r="C253" s="87" t="str">
        <f t="shared" si="15"/>
        <v>Transport</v>
      </c>
      <c r="D253" s="88" t="s">
        <v>11</v>
      </c>
      <c r="E253" s="93">
        <v>1500</v>
      </c>
      <c r="F253" s="95">
        <f t="shared" si="12"/>
        <v>2.2867352585611558</v>
      </c>
      <c r="G253" s="94">
        <f t="shared" si="13"/>
        <v>2.6045573502692072</v>
      </c>
      <c r="H253" s="98">
        <v>575.91359999999997</v>
      </c>
      <c r="I253" s="99" t="s">
        <v>86</v>
      </c>
      <c r="J253" s="102" t="s">
        <v>472</v>
      </c>
      <c r="K253" s="100" t="s">
        <v>49</v>
      </c>
      <c r="L253" s="89" t="s">
        <v>13</v>
      </c>
      <c r="M253" s="89" t="s">
        <v>473</v>
      </c>
    </row>
    <row r="254" spans="1:13" x14ac:dyDescent="0.2">
      <c r="A254" s="85">
        <v>42040</v>
      </c>
      <c r="B254" s="86" t="s">
        <v>208</v>
      </c>
      <c r="C254" s="87" t="str">
        <f t="shared" si="15"/>
        <v>Transport</v>
      </c>
      <c r="D254" s="88" t="s">
        <v>11</v>
      </c>
      <c r="E254" s="93">
        <v>400</v>
      </c>
      <c r="F254" s="95">
        <f t="shared" si="12"/>
        <v>0.60979606894964156</v>
      </c>
      <c r="G254" s="94">
        <f t="shared" si="13"/>
        <v>0.6945486267384553</v>
      </c>
      <c r="H254" s="98">
        <v>575.91359999999997</v>
      </c>
      <c r="I254" s="99" t="s">
        <v>86</v>
      </c>
      <c r="J254" s="102" t="s">
        <v>472</v>
      </c>
      <c r="K254" s="100" t="s">
        <v>49</v>
      </c>
      <c r="L254" s="89" t="s">
        <v>13</v>
      </c>
      <c r="M254" s="89" t="s">
        <v>473</v>
      </c>
    </row>
    <row r="255" spans="1:13" x14ac:dyDescent="0.2">
      <c r="A255" s="85">
        <v>42040</v>
      </c>
      <c r="B255" s="86" t="s">
        <v>209</v>
      </c>
      <c r="C255" s="87" t="str">
        <f t="shared" si="15"/>
        <v>Transport</v>
      </c>
      <c r="D255" s="88" t="s">
        <v>11</v>
      </c>
      <c r="E255" s="93">
        <v>400</v>
      </c>
      <c r="F255" s="95">
        <f t="shared" si="12"/>
        <v>0.60979606894964156</v>
      </c>
      <c r="G255" s="94">
        <f t="shared" si="13"/>
        <v>0.6945486267384553</v>
      </c>
      <c r="H255" s="98">
        <v>575.91359999999997</v>
      </c>
      <c r="I255" s="99" t="s">
        <v>86</v>
      </c>
      <c r="J255" s="102" t="s">
        <v>472</v>
      </c>
      <c r="K255" s="100" t="s">
        <v>49</v>
      </c>
      <c r="L255" s="89" t="s">
        <v>13</v>
      </c>
      <c r="M255" s="89" t="s">
        <v>473</v>
      </c>
    </row>
    <row r="256" spans="1:13" x14ac:dyDescent="0.2">
      <c r="A256" s="85">
        <v>42040</v>
      </c>
      <c r="B256" s="86" t="s">
        <v>210</v>
      </c>
      <c r="C256" s="87" t="s">
        <v>204</v>
      </c>
      <c r="D256" s="88" t="s">
        <v>11</v>
      </c>
      <c r="E256" s="93">
        <v>1000</v>
      </c>
      <c r="F256" s="95">
        <f t="shared" si="12"/>
        <v>1.5244901723741038</v>
      </c>
      <c r="G256" s="94">
        <f t="shared" si="13"/>
        <v>1.7363715668461381</v>
      </c>
      <c r="H256" s="98">
        <v>575.91359999999997</v>
      </c>
      <c r="I256" s="99" t="s">
        <v>86</v>
      </c>
      <c r="J256" s="102" t="s">
        <v>472</v>
      </c>
      <c r="K256" s="100" t="s">
        <v>49</v>
      </c>
      <c r="L256" s="89" t="s">
        <v>13</v>
      </c>
      <c r="M256" s="89" t="s">
        <v>473</v>
      </c>
    </row>
    <row r="257" spans="1:13" x14ac:dyDescent="0.2">
      <c r="A257" s="85">
        <v>42040</v>
      </c>
      <c r="B257" s="86" t="s">
        <v>211</v>
      </c>
      <c r="C257" s="87" t="s">
        <v>205</v>
      </c>
      <c r="D257" s="88" t="s">
        <v>11</v>
      </c>
      <c r="E257" s="93">
        <v>1000</v>
      </c>
      <c r="F257" s="95">
        <f t="shared" si="12"/>
        <v>1.5244901723741038</v>
      </c>
      <c r="G257" s="94">
        <f t="shared" si="13"/>
        <v>1.7363715668461381</v>
      </c>
      <c r="H257" s="98">
        <v>575.91359999999997</v>
      </c>
      <c r="I257" s="99" t="s">
        <v>86</v>
      </c>
      <c r="J257" s="102" t="s">
        <v>472</v>
      </c>
      <c r="K257" s="100" t="s">
        <v>49</v>
      </c>
      <c r="L257" s="89" t="s">
        <v>13</v>
      </c>
      <c r="M257" s="89" t="s">
        <v>473</v>
      </c>
    </row>
    <row r="258" spans="1:13" x14ac:dyDescent="0.2">
      <c r="A258" s="85">
        <v>42040</v>
      </c>
      <c r="B258" s="86" t="s">
        <v>212</v>
      </c>
      <c r="C258" s="87" t="str">
        <f>IF(B258="Crédit téléphone", "Telephone",IF(B258="Visa Fees", "Travel Expenses",IF(B258="Local Transport","Transport",IF(B258="Drinks With Informants","Trust Building",IF(B258="Feeding","Travel Subsistence",IF(B258="Operation Bonus","Bonus",IF(B258="Lodging","Travel Subsistence",IF(B258&lt;&gt;"","Transport",""))))))))</f>
        <v>Transport</v>
      </c>
      <c r="D258" s="88" t="s">
        <v>11</v>
      </c>
      <c r="E258" s="93">
        <v>1500</v>
      </c>
      <c r="F258" s="95">
        <f t="shared" ref="F258:F321" si="16">E258/655.957</f>
        <v>2.2867352585611558</v>
      </c>
      <c r="G258" s="94">
        <f t="shared" ref="G258:G321" si="17">E258/H258</f>
        <v>2.6045573502692072</v>
      </c>
      <c r="H258" s="98">
        <v>575.91359999999997</v>
      </c>
      <c r="I258" s="99" t="s">
        <v>86</v>
      </c>
      <c r="J258" s="102" t="s">
        <v>472</v>
      </c>
      <c r="K258" s="100" t="s">
        <v>49</v>
      </c>
      <c r="L258" s="89" t="s">
        <v>13</v>
      </c>
      <c r="M258" s="89" t="s">
        <v>473</v>
      </c>
    </row>
    <row r="259" spans="1:13" x14ac:dyDescent="0.2">
      <c r="A259" s="85">
        <v>42040</v>
      </c>
      <c r="B259" s="86" t="s">
        <v>213</v>
      </c>
      <c r="C259" s="87" t="str">
        <f>IF(B259="Crédit téléphone", "Telephone",IF(B259="Visa Fees", "Travel Expenses",IF(B259="Local Transport","Transport",IF(B259="Drinks With Informants","Trust Building",IF(B259="Feeding","Travel Subsistence",IF(B259="Operation Bonus","Bonus",IF(B259="Lodging","Travel Subsistence",IF(B259&lt;&gt;"","Transport",""))))))))</f>
        <v>Transport</v>
      </c>
      <c r="D259" s="88" t="s">
        <v>11</v>
      </c>
      <c r="E259" s="93">
        <v>1200</v>
      </c>
      <c r="F259" s="95">
        <f t="shared" si="16"/>
        <v>1.8293882068489247</v>
      </c>
      <c r="G259" s="94">
        <f t="shared" si="17"/>
        <v>2.0836458802153657</v>
      </c>
      <c r="H259" s="98">
        <v>575.91359999999997</v>
      </c>
      <c r="I259" s="99" t="s">
        <v>86</v>
      </c>
      <c r="J259" s="102" t="s">
        <v>472</v>
      </c>
      <c r="K259" s="100" t="s">
        <v>49</v>
      </c>
      <c r="L259" s="89" t="s">
        <v>13</v>
      </c>
      <c r="M259" s="89" t="s">
        <v>473</v>
      </c>
    </row>
    <row r="260" spans="1:13" x14ac:dyDescent="0.2">
      <c r="A260" s="85">
        <v>42040</v>
      </c>
      <c r="B260" s="86" t="s">
        <v>214</v>
      </c>
      <c r="C260" s="87" t="s">
        <v>204</v>
      </c>
      <c r="D260" s="88" t="s">
        <v>11</v>
      </c>
      <c r="E260" s="93">
        <v>2000</v>
      </c>
      <c r="F260" s="95">
        <f t="shared" si="16"/>
        <v>3.0489803447482076</v>
      </c>
      <c r="G260" s="94">
        <f t="shared" si="17"/>
        <v>3.4727431336922763</v>
      </c>
      <c r="H260" s="98">
        <v>575.91359999999997</v>
      </c>
      <c r="I260" s="99" t="s">
        <v>86</v>
      </c>
      <c r="J260" s="102" t="s">
        <v>472</v>
      </c>
      <c r="K260" s="100" t="s">
        <v>49</v>
      </c>
      <c r="L260" s="89" t="s">
        <v>13</v>
      </c>
      <c r="M260" s="89" t="s">
        <v>473</v>
      </c>
    </row>
    <row r="261" spans="1:13" x14ac:dyDescent="0.2">
      <c r="A261" s="85">
        <v>42040</v>
      </c>
      <c r="B261" s="86" t="s">
        <v>250</v>
      </c>
      <c r="C261" s="87" t="s">
        <v>94</v>
      </c>
      <c r="D261" s="88" t="s">
        <v>8</v>
      </c>
      <c r="E261" s="93">
        <v>200</v>
      </c>
      <c r="F261" s="95">
        <f t="shared" si="16"/>
        <v>0.30489803447482078</v>
      </c>
      <c r="G261" s="94">
        <f t="shared" si="17"/>
        <v>0.34727431336922765</v>
      </c>
      <c r="H261" s="98">
        <v>575.91359999999997</v>
      </c>
      <c r="I261" s="99" t="s">
        <v>12</v>
      </c>
      <c r="J261" s="102" t="s">
        <v>472</v>
      </c>
      <c r="K261" s="100" t="s">
        <v>45</v>
      </c>
      <c r="L261" s="89" t="s">
        <v>13</v>
      </c>
      <c r="M261" s="89" t="s">
        <v>473</v>
      </c>
    </row>
    <row r="262" spans="1:13" x14ac:dyDescent="0.2">
      <c r="A262" s="85">
        <v>42040</v>
      </c>
      <c r="B262" s="86" t="s">
        <v>251</v>
      </c>
      <c r="C262" s="87" t="s">
        <v>94</v>
      </c>
      <c r="D262" s="88" t="s">
        <v>8</v>
      </c>
      <c r="E262" s="93">
        <v>1500</v>
      </c>
      <c r="F262" s="95">
        <f t="shared" si="16"/>
        <v>2.2867352585611558</v>
      </c>
      <c r="G262" s="94">
        <f t="shared" si="17"/>
        <v>2.6045573502692072</v>
      </c>
      <c r="H262" s="98">
        <v>575.91359999999997</v>
      </c>
      <c r="I262" s="99" t="s">
        <v>12</v>
      </c>
      <c r="J262" s="102" t="s">
        <v>472</v>
      </c>
      <c r="K262" s="100" t="s">
        <v>45</v>
      </c>
      <c r="L262" s="89" t="s">
        <v>13</v>
      </c>
      <c r="M262" s="89" t="s">
        <v>473</v>
      </c>
    </row>
    <row r="263" spans="1:13" x14ac:dyDescent="0.2">
      <c r="A263" s="85">
        <v>42040</v>
      </c>
      <c r="B263" s="86" t="s">
        <v>247</v>
      </c>
      <c r="C263" s="87" t="s">
        <v>94</v>
      </c>
      <c r="D263" s="88" t="s">
        <v>8</v>
      </c>
      <c r="E263" s="93">
        <v>2400</v>
      </c>
      <c r="F263" s="95">
        <f t="shared" si="16"/>
        <v>3.6587764136978493</v>
      </c>
      <c r="G263" s="94">
        <f t="shared" si="17"/>
        <v>4.1672917604307314</v>
      </c>
      <c r="H263" s="98">
        <v>575.91359999999997</v>
      </c>
      <c r="I263" s="99" t="s">
        <v>12</v>
      </c>
      <c r="J263" s="102" t="s">
        <v>472</v>
      </c>
      <c r="K263" s="100" t="s">
        <v>45</v>
      </c>
      <c r="L263" s="89" t="s">
        <v>13</v>
      </c>
      <c r="M263" s="89" t="s">
        <v>473</v>
      </c>
    </row>
    <row r="264" spans="1:13" x14ac:dyDescent="0.2">
      <c r="A264" s="85">
        <v>42040</v>
      </c>
      <c r="B264" s="86" t="s">
        <v>252</v>
      </c>
      <c r="C264" s="87" t="s">
        <v>94</v>
      </c>
      <c r="D264" s="88" t="s">
        <v>8</v>
      </c>
      <c r="E264" s="93">
        <v>1500</v>
      </c>
      <c r="F264" s="95">
        <f t="shared" si="16"/>
        <v>2.2867352585611558</v>
      </c>
      <c r="G264" s="94">
        <f t="shared" si="17"/>
        <v>2.6045573502692072</v>
      </c>
      <c r="H264" s="98">
        <v>575.91359999999997</v>
      </c>
      <c r="I264" s="99" t="s">
        <v>12</v>
      </c>
      <c r="J264" s="102" t="s">
        <v>472</v>
      </c>
      <c r="K264" s="100" t="s">
        <v>45</v>
      </c>
      <c r="L264" s="89" t="s">
        <v>13</v>
      </c>
      <c r="M264" s="89" t="s">
        <v>473</v>
      </c>
    </row>
    <row r="265" spans="1:13" x14ac:dyDescent="0.2">
      <c r="A265" s="85">
        <v>42040</v>
      </c>
      <c r="B265" s="86" t="s">
        <v>248</v>
      </c>
      <c r="C265" s="87" t="s">
        <v>249</v>
      </c>
      <c r="D265" s="88" t="s">
        <v>8</v>
      </c>
      <c r="E265" s="93">
        <v>3000</v>
      </c>
      <c r="F265" s="95">
        <f t="shared" si="16"/>
        <v>4.5734705171223116</v>
      </c>
      <c r="G265" s="94">
        <f t="shared" si="17"/>
        <v>5.2091147005384144</v>
      </c>
      <c r="H265" s="98">
        <v>575.91359999999997</v>
      </c>
      <c r="I265" s="99" t="s">
        <v>12</v>
      </c>
      <c r="J265" s="102" t="s">
        <v>472</v>
      </c>
      <c r="K265" s="100" t="s">
        <v>45</v>
      </c>
      <c r="L265" s="89" t="s">
        <v>13</v>
      </c>
      <c r="M265" s="89" t="s">
        <v>473</v>
      </c>
    </row>
    <row r="266" spans="1:13" x14ac:dyDescent="0.2">
      <c r="A266" s="85">
        <v>42040</v>
      </c>
      <c r="B266" s="86" t="s">
        <v>241</v>
      </c>
      <c r="C266" s="87" t="s">
        <v>215</v>
      </c>
      <c r="D266" s="88" t="s">
        <v>8</v>
      </c>
      <c r="E266" s="93">
        <v>3100</v>
      </c>
      <c r="F266" s="95">
        <f t="shared" si="16"/>
        <v>4.725919534359722</v>
      </c>
      <c r="G266" s="94">
        <f t="shared" si="17"/>
        <v>5.3827518572230284</v>
      </c>
      <c r="H266" s="98">
        <v>575.91359999999997</v>
      </c>
      <c r="I266" s="99" t="s">
        <v>12</v>
      </c>
      <c r="J266" s="102" t="s">
        <v>472</v>
      </c>
      <c r="K266" s="100" t="s">
        <v>45</v>
      </c>
      <c r="L266" s="89" t="s">
        <v>13</v>
      </c>
      <c r="M266" s="89" t="s">
        <v>473</v>
      </c>
    </row>
    <row r="267" spans="1:13" x14ac:dyDescent="0.2">
      <c r="A267" s="85">
        <v>42040</v>
      </c>
      <c r="B267" s="86" t="s">
        <v>273</v>
      </c>
      <c r="C267" s="87" t="s">
        <v>249</v>
      </c>
      <c r="D267" s="88" t="s">
        <v>8</v>
      </c>
      <c r="E267" s="93">
        <v>5000</v>
      </c>
      <c r="F267" s="95">
        <f t="shared" si="16"/>
        <v>7.6224508618705187</v>
      </c>
      <c r="G267" s="94">
        <f t="shared" si="17"/>
        <v>8.6818578342306907</v>
      </c>
      <c r="H267" s="98">
        <v>575.91359999999997</v>
      </c>
      <c r="I267" s="99" t="s">
        <v>12</v>
      </c>
      <c r="J267" s="102" t="s">
        <v>472</v>
      </c>
      <c r="K267" s="100" t="s">
        <v>45</v>
      </c>
      <c r="L267" s="89" t="s">
        <v>13</v>
      </c>
      <c r="M267" s="89" t="s">
        <v>473</v>
      </c>
    </row>
    <row r="268" spans="1:13" x14ac:dyDescent="0.2">
      <c r="A268" s="85">
        <v>42041</v>
      </c>
      <c r="B268" s="86" t="s">
        <v>123</v>
      </c>
      <c r="C268" s="87" t="s">
        <v>94</v>
      </c>
      <c r="D268" s="88" t="s">
        <v>11</v>
      </c>
      <c r="E268" s="93">
        <v>600</v>
      </c>
      <c r="F268" s="95">
        <f t="shared" si="16"/>
        <v>0.91469410342446233</v>
      </c>
      <c r="G268" s="94">
        <f t="shared" si="17"/>
        <v>1.0418229401076828</v>
      </c>
      <c r="H268" s="98">
        <v>575.91359999999997</v>
      </c>
      <c r="I268" s="99" t="s">
        <v>37</v>
      </c>
      <c r="J268" s="102" t="s">
        <v>472</v>
      </c>
      <c r="K268" s="100" t="s">
        <v>52</v>
      </c>
      <c r="L268" s="89" t="s">
        <v>13</v>
      </c>
      <c r="M268" s="89" t="s">
        <v>473</v>
      </c>
    </row>
    <row r="269" spans="1:13" x14ac:dyDescent="0.2">
      <c r="A269" s="85">
        <v>42041</v>
      </c>
      <c r="B269" s="86" t="s">
        <v>134</v>
      </c>
      <c r="C269" s="87" t="s">
        <v>94</v>
      </c>
      <c r="D269" s="88" t="s">
        <v>11</v>
      </c>
      <c r="E269" s="93">
        <v>600</v>
      </c>
      <c r="F269" s="95">
        <f t="shared" si="16"/>
        <v>0.91469410342446233</v>
      </c>
      <c r="G269" s="94">
        <f t="shared" si="17"/>
        <v>1.0418229401076828</v>
      </c>
      <c r="H269" s="98">
        <v>575.91359999999997</v>
      </c>
      <c r="I269" s="99" t="s">
        <v>37</v>
      </c>
      <c r="J269" s="102" t="s">
        <v>472</v>
      </c>
      <c r="K269" s="100" t="s">
        <v>52</v>
      </c>
      <c r="L269" s="89" t="s">
        <v>13</v>
      </c>
      <c r="M269" s="89" t="s">
        <v>473</v>
      </c>
    </row>
    <row r="270" spans="1:13" x14ac:dyDescent="0.2">
      <c r="A270" s="85">
        <v>42041</v>
      </c>
      <c r="B270" s="86" t="s">
        <v>145</v>
      </c>
      <c r="C270" s="87" t="s">
        <v>94</v>
      </c>
      <c r="D270" s="88" t="s">
        <v>8</v>
      </c>
      <c r="E270" s="93">
        <v>200</v>
      </c>
      <c r="F270" s="95">
        <f t="shared" si="16"/>
        <v>0.30489803447482078</v>
      </c>
      <c r="G270" s="94">
        <f t="shared" si="17"/>
        <v>0.34727431336922765</v>
      </c>
      <c r="H270" s="98">
        <v>575.91359999999997</v>
      </c>
      <c r="I270" s="99" t="s">
        <v>38</v>
      </c>
      <c r="J270" s="102" t="s">
        <v>472</v>
      </c>
      <c r="K270" s="100" t="s">
        <v>53</v>
      </c>
      <c r="L270" s="89" t="s">
        <v>13</v>
      </c>
      <c r="M270" s="89" t="s">
        <v>473</v>
      </c>
    </row>
    <row r="271" spans="1:13" x14ac:dyDescent="0.2">
      <c r="A271" s="85">
        <v>42041</v>
      </c>
      <c r="B271" s="86" t="s">
        <v>174</v>
      </c>
      <c r="C271" s="87" t="s">
        <v>94</v>
      </c>
      <c r="D271" s="88" t="s">
        <v>8</v>
      </c>
      <c r="E271" s="93">
        <v>1800</v>
      </c>
      <c r="F271" s="95">
        <f t="shared" si="16"/>
        <v>2.7440823102733867</v>
      </c>
      <c r="G271" s="94">
        <f t="shared" si="17"/>
        <v>3.1254688203230487</v>
      </c>
      <c r="H271" s="98">
        <v>575.91359999999997</v>
      </c>
      <c r="I271" s="99" t="s">
        <v>38</v>
      </c>
      <c r="J271" s="102" t="s">
        <v>472</v>
      </c>
      <c r="K271" s="100" t="s">
        <v>53</v>
      </c>
      <c r="L271" s="89" t="s">
        <v>13</v>
      </c>
      <c r="M271" s="89" t="s">
        <v>473</v>
      </c>
    </row>
    <row r="272" spans="1:13" x14ac:dyDescent="0.2">
      <c r="A272" s="85">
        <v>42041</v>
      </c>
      <c r="B272" s="86" t="s">
        <v>175</v>
      </c>
      <c r="C272" s="87" t="s">
        <v>94</v>
      </c>
      <c r="D272" s="88" t="s">
        <v>8</v>
      </c>
      <c r="E272" s="93">
        <v>1800</v>
      </c>
      <c r="F272" s="95">
        <f t="shared" si="16"/>
        <v>2.7440823102733867</v>
      </c>
      <c r="G272" s="94">
        <f t="shared" si="17"/>
        <v>3.1254688203230487</v>
      </c>
      <c r="H272" s="98">
        <v>575.91359999999997</v>
      </c>
      <c r="I272" s="99" t="s">
        <v>38</v>
      </c>
      <c r="J272" s="102" t="s">
        <v>472</v>
      </c>
      <c r="K272" s="100" t="s">
        <v>53</v>
      </c>
      <c r="L272" s="89" t="s">
        <v>13</v>
      </c>
      <c r="M272" s="89" t="s">
        <v>473</v>
      </c>
    </row>
    <row r="273" spans="1:13" x14ac:dyDescent="0.2">
      <c r="A273" s="85">
        <v>42041</v>
      </c>
      <c r="B273" s="86" t="s">
        <v>176</v>
      </c>
      <c r="C273" s="87" t="s">
        <v>94</v>
      </c>
      <c r="D273" s="88" t="s">
        <v>8</v>
      </c>
      <c r="E273" s="93">
        <v>800</v>
      </c>
      <c r="F273" s="95">
        <f t="shared" si="16"/>
        <v>1.2195921378992831</v>
      </c>
      <c r="G273" s="94">
        <f t="shared" si="17"/>
        <v>1.3890972534769106</v>
      </c>
      <c r="H273" s="98">
        <v>575.91359999999997</v>
      </c>
      <c r="I273" s="99" t="s">
        <v>38</v>
      </c>
      <c r="J273" s="102" t="s">
        <v>472</v>
      </c>
      <c r="K273" s="100" t="s">
        <v>53</v>
      </c>
      <c r="L273" s="89" t="s">
        <v>13</v>
      </c>
      <c r="M273" s="89" t="s">
        <v>473</v>
      </c>
    </row>
    <row r="274" spans="1:13" x14ac:dyDescent="0.2">
      <c r="A274" s="85">
        <v>42041</v>
      </c>
      <c r="B274" s="86" t="s">
        <v>177</v>
      </c>
      <c r="C274" s="87" t="s">
        <v>215</v>
      </c>
      <c r="D274" s="88" t="s">
        <v>8</v>
      </c>
      <c r="E274" s="93">
        <v>1500</v>
      </c>
      <c r="F274" s="95">
        <f t="shared" si="16"/>
        <v>2.2867352585611558</v>
      </c>
      <c r="G274" s="94">
        <f t="shared" si="17"/>
        <v>2.6045573502692072</v>
      </c>
      <c r="H274" s="98">
        <v>575.91359999999997</v>
      </c>
      <c r="I274" s="99" t="s">
        <v>38</v>
      </c>
      <c r="J274" s="102" t="s">
        <v>472</v>
      </c>
      <c r="K274" s="100" t="s">
        <v>53</v>
      </c>
      <c r="L274" s="89" t="s">
        <v>13</v>
      </c>
      <c r="M274" s="89" t="s">
        <v>473</v>
      </c>
    </row>
    <row r="275" spans="1:13" x14ac:dyDescent="0.2">
      <c r="A275" s="85">
        <v>42041</v>
      </c>
      <c r="B275" s="86" t="s">
        <v>142</v>
      </c>
      <c r="C275" s="87" t="s">
        <v>94</v>
      </c>
      <c r="D275" s="88" t="s">
        <v>8</v>
      </c>
      <c r="E275" s="93">
        <v>600</v>
      </c>
      <c r="F275" s="95">
        <f t="shared" si="16"/>
        <v>0.91469410342446233</v>
      </c>
      <c r="G275" s="94">
        <f t="shared" si="17"/>
        <v>1.0418229401076828</v>
      </c>
      <c r="H275" s="98">
        <v>575.91359999999997</v>
      </c>
      <c r="I275" s="99" t="s">
        <v>38</v>
      </c>
      <c r="J275" s="102" t="s">
        <v>472</v>
      </c>
      <c r="K275" s="100" t="s">
        <v>54</v>
      </c>
      <c r="L275" s="89" t="s">
        <v>13</v>
      </c>
      <c r="M275" s="89" t="s">
        <v>473</v>
      </c>
    </row>
    <row r="276" spans="1:13" x14ac:dyDescent="0.2">
      <c r="A276" s="85">
        <v>42041</v>
      </c>
      <c r="B276" s="86" t="s">
        <v>123</v>
      </c>
      <c r="C276" s="87" t="s">
        <v>94</v>
      </c>
      <c r="D276" s="88" t="s">
        <v>11</v>
      </c>
      <c r="E276" s="93">
        <v>600</v>
      </c>
      <c r="F276" s="95">
        <f t="shared" si="16"/>
        <v>0.91469410342446233</v>
      </c>
      <c r="G276" s="94">
        <f t="shared" si="17"/>
        <v>1.0418229401076828</v>
      </c>
      <c r="H276" s="98">
        <v>575.91359999999997</v>
      </c>
      <c r="I276" s="99" t="s">
        <v>86</v>
      </c>
      <c r="J276" s="102" t="s">
        <v>472</v>
      </c>
      <c r="K276" s="100" t="s">
        <v>51</v>
      </c>
      <c r="L276" s="89" t="s">
        <v>13</v>
      </c>
      <c r="M276" s="89" t="s">
        <v>473</v>
      </c>
    </row>
    <row r="277" spans="1:13" x14ac:dyDescent="0.2">
      <c r="A277" s="85">
        <v>42041</v>
      </c>
      <c r="B277" s="86" t="s">
        <v>134</v>
      </c>
      <c r="C277" s="87" t="s">
        <v>94</v>
      </c>
      <c r="D277" s="88" t="s">
        <v>11</v>
      </c>
      <c r="E277" s="93">
        <v>600</v>
      </c>
      <c r="F277" s="95">
        <f t="shared" si="16"/>
        <v>0.91469410342446233</v>
      </c>
      <c r="G277" s="94">
        <f t="shared" si="17"/>
        <v>1.0418229401076828</v>
      </c>
      <c r="H277" s="98">
        <v>575.91359999999997</v>
      </c>
      <c r="I277" s="99" t="s">
        <v>86</v>
      </c>
      <c r="J277" s="102" t="s">
        <v>472</v>
      </c>
      <c r="K277" s="100" t="s">
        <v>51</v>
      </c>
      <c r="L277" s="89" t="s">
        <v>13</v>
      </c>
      <c r="M277" s="89" t="s">
        <v>473</v>
      </c>
    </row>
    <row r="278" spans="1:13" x14ac:dyDescent="0.2">
      <c r="A278" s="85">
        <v>42041</v>
      </c>
      <c r="B278" s="86" t="s">
        <v>247</v>
      </c>
      <c r="C278" s="87" t="s">
        <v>94</v>
      </c>
      <c r="D278" s="88" t="s">
        <v>8</v>
      </c>
      <c r="E278" s="93">
        <v>2000</v>
      </c>
      <c r="F278" s="95">
        <f t="shared" si="16"/>
        <v>3.0489803447482076</v>
      </c>
      <c r="G278" s="94">
        <f t="shared" si="17"/>
        <v>3.4727431336922763</v>
      </c>
      <c r="H278" s="98">
        <v>575.91359999999997</v>
      </c>
      <c r="I278" s="99" t="s">
        <v>12</v>
      </c>
      <c r="J278" s="102" t="s">
        <v>472</v>
      </c>
      <c r="K278" s="100" t="s">
        <v>45</v>
      </c>
      <c r="L278" s="89" t="s">
        <v>13</v>
      </c>
      <c r="M278" s="89" t="s">
        <v>473</v>
      </c>
    </row>
    <row r="279" spans="1:13" x14ac:dyDescent="0.2">
      <c r="A279" s="85">
        <v>42041</v>
      </c>
      <c r="B279" s="86" t="s">
        <v>248</v>
      </c>
      <c r="C279" s="87" t="s">
        <v>249</v>
      </c>
      <c r="D279" s="88" t="s">
        <v>8</v>
      </c>
      <c r="E279" s="93">
        <v>3000</v>
      </c>
      <c r="F279" s="95">
        <f t="shared" si="16"/>
        <v>4.5734705171223116</v>
      </c>
      <c r="G279" s="94">
        <f t="shared" si="17"/>
        <v>5.2091147005384144</v>
      </c>
      <c r="H279" s="98">
        <v>575.91359999999997</v>
      </c>
      <c r="I279" s="99" t="s">
        <v>12</v>
      </c>
      <c r="J279" s="102" t="s">
        <v>472</v>
      </c>
      <c r="K279" s="100" t="s">
        <v>45</v>
      </c>
      <c r="L279" s="89" t="s">
        <v>13</v>
      </c>
      <c r="M279" s="89" t="s">
        <v>473</v>
      </c>
    </row>
    <row r="280" spans="1:13" x14ac:dyDescent="0.2">
      <c r="A280" s="85">
        <v>42041</v>
      </c>
      <c r="B280" s="86" t="s">
        <v>273</v>
      </c>
      <c r="C280" s="87" t="s">
        <v>249</v>
      </c>
      <c r="D280" s="88" t="s">
        <v>8</v>
      </c>
      <c r="E280" s="93">
        <v>5000</v>
      </c>
      <c r="F280" s="95">
        <f t="shared" si="16"/>
        <v>7.6224508618705187</v>
      </c>
      <c r="G280" s="94">
        <f t="shared" si="17"/>
        <v>8.6818578342306907</v>
      </c>
      <c r="H280" s="98">
        <v>575.91359999999997</v>
      </c>
      <c r="I280" s="99" t="s">
        <v>12</v>
      </c>
      <c r="J280" s="102" t="s">
        <v>472</v>
      </c>
      <c r="K280" s="100" t="s">
        <v>45</v>
      </c>
      <c r="L280" s="89" t="s">
        <v>13</v>
      </c>
      <c r="M280" s="89" t="s">
        <v>473</v>
      </c>
    </row>
    <row r="281" spans="1:13" x14ac:dyDescent="0.2">
      <c r="A281" s="85">
        <v>42041</v>
      </c>
      <c r="B281" s="86" t="s">
        <v>241</v>
      </c>
      <c r="C281" s="87" t="s">
        <v>215</v>
      </c>
      <c r="D281" s="88" t="s">
        <v>8</v>
      </c>
      <c r="E281" s="93">
        <v>3300</v>
      </c>
      <c r="F281" s="95">
        <f t="shared" si="16"/>
        <v>5.0308175688345429</v>
      </c>
      <c r="G281" s="94">
        <f t="shared" si="17"/>
        <v>5.7300261705922555</v>
      </c>
      <c r="H281" s="98">
        <v>575.91359999999997</v>
      </c>
      <c r="I281" s="99" t="s">
        <v>12</v>
      </c>
      <c r="J281" s="102" t="s">
        <v>472</v>
      </c>
      <c r="K281" s="100" t="s">
        <v>45</v>
      </c>
      <c r="L281" s="89" t="s">
        <v>13</v>
      </c>
      <c r="M281" s="89" t="s">
        <v>473</v>
      </c>
    </row>
    <row r="282" spans="1:13" x14ac:dyDescent="0.2">
      <c r="A282" s="85">
        <v>42042</v>
      </c>
      <c r="B282" s="86" t="s">
        <v>99</v>
      </c>
      <c r="C282" s="87" t="s">
        <v>94</v>
      </c>
      <c r="D282" s="88" t="s">
        <v>9</v>
      </c>
      <c r="E282" s="93">
        <v>400</v>
      </c>
      <c r="F282" s="95">
        <f t="shared" si="16"/>
        <v>0.60979606894964156</v>
      </c>
      <c r="G282" s="94">
        <f t="shared" si="17"/>
        <v>0.6945486267384553</v>
      </c>
      <c r="H282" s="98">
        <v>575.91359999999997</v>
      </c>
      <c r="I282" s="99" t="s">
        <v>35</v>
      </c>
      <c r="J282" s="102" t="s">
        <v>472</v>
      </c>
      <c r="K282" s="100" t="s">
        <v>55</v>
      </c>
      <c r="L282" s="89" t="s">
        <v>13</v>
      </c>
      <c r="M282" s="89" t="s">
        <v>473</v>
      </c>
    </row>
    <row r="283" spans="1:13" x14ac:dyDescent="0.2">
      <c r="A283" s="85">
        <v>42042</v>
      </c>
      <c r="B283" s="86" t="s">
        <v>100</v>
      </c>
      <c r="C283" s="87" t="s">
        <v>94</v>
      </c>
      <c r="D283" s="88" t="s">
        <v>9</v>
      </c>
      <c r="E283" s="93">
        <v>400</v>
      </c>
      <c r="F283" s="95">
        <f t="shared" si="16"/>
        <v>0.60979606894964156</v>
      </c>
      <c r="G283" s="94">
        <f t="shared" si="17"/>
        <v>0.6945486267384553</v>
      </c>
      <c r="H283" s="98">
        <v>575.91359999999997</v>
      </c>
      <c r="I283" s="99" t="s">
        <v>35</v>
      </c>
      <c r="J283" s="102" t="s">
        <v>472</v>
      </c>
      <c r="K283" s="100" t="s">
        <v>55</v>
      </c>
      <c r="L283" s="89" t="s">
        <v>13</v>
      </c>
      <c r="M283" s="89" t="s">
        <v>473</v>
      </c>
    </row>
    <row r="284" spans="1:13" x14ac:dyDescent="0.2">
      <c r="A284" s="85">
        <v>42042</v>
      </c>
      <c r="B284" s="86" t="s">
        <v>142</v>
      </c>
      <c r="C284" s="87" t="s">
        <v>94</v>
      </c>
      <c r="D284" s="88" t="s">
        <v>8</v>
      </c>
      <c r="E284" s="93">
        <v>600</v>
      </c>
      <c r="F284" s="95">
        <f t="shared" si="16"/>
        <v>0.91469410342446233</v>
      </c>
      <c r="G284" s="94">
        <f t="shared" si="17"/>
        <v>1.0418229401076828</v>
      </c>
      <c r="H284" s="98">
        <v>575.91359999999997</v>
      </c>
      <c r="I284" s="99" t="s">
        <v>38</v>
      </c>
      <c r="J284" s="102" t="s">
        <v>472</v>
      </c>
      <c r="K284" s="100" t="s">
        <v>54</v>
      </c>
      <c r="L284" s="89" t="s">
        <v>13</v>
      </c>
      <c r="M284" s="89" t="s">
        <v>473</v>
      </c>
    </row>
    <row r="285" spans="1:13" x14ac:dyDescent="0.2">
      <c r="A285" s="85">
        <v>42042</v>
      </c>
      <c r="B285" s="86" t="s">
        <v>143</v>
      </c>
      <c r="C285" s="87" t="s">
        <v>94</v>
      </c>
      <c r="D285" s="88" t="s">
        <v>8</v>
      </c>
      <c r="E285" s="93">
        <v>600</v>
      </c>
      <c r="F285" s="95">
        <f t="shared" si="16"/>
        <v>0.91469410342446233</v>
      </c>
      <c r="G285" s="94">
        <f t="shared" si="17"/>
        <v>1.0418229401076828</v>
      </c>
      <c r="H285" s="98">
        <v>575.91359999999997</v>
      </c>
      <c r="I285" s="99" t="s">
        <v>38</v>
      </c>
      <c r="J285" s="102" t="s">
        <v>472</v>
      </c>
      <c r="K285" s="100" t="s">
        <v>54</v>
      </c>
      <c r="L285" s="89" t="s">
        <v>13</v>
      </c>
      <c r="M285" s="89" t="s">
        <v>473</v>
      </c>
    </row>
    <row r="286" spans="1:13" x14ac:dyDescent="0.2">
      <c r="A286" s="85">
        <v>42042</v>
      </c>
      <c r="B286" s="86" t="s">
        <v>247</v>
      </c>
      <c r="C286" s="87" t="s">
        <v>94</v>
      </c>
      <c r="D286" s="88" t="s">
        <v>8</v>
      </c>
      <c r="E286" s="93">
        <v>1900</v>
      </c>
      <c r="F286" s="95">
        <f t="shared" si="16"/>
        <v>2.8965313275107971</v>
      </c>
      <c r="G286" s="94">
        <f t="shared" si="17"/>
        <v>3.2991059770076623</v>
      </c>
      <c r="H286" s="98">
        <v>575.91359999999997</v>
      </c>
      <c r="I286" s="99" t="s">
        <v>12</v>
      </c>
      <c r="J286" s="102" t="s">
        <v>472</v>
      </c>
      <c r="K286" s="100" t="s">
        <v>45</v>
      </c>
      <c r="L286" s="89" t="s">
        <v>13</v>
      </c>
      <c r="M286" s="89" t="s">
        <v>473</v>
      </c>
    </row>
    <row r="287" spans="1:13" x14ac:dyDescent="0.2">
      <c r="A287" s="85">
        <v>42042</v>
      </c>
      <c r="B287" s="86" t="s">
        <v>241</v>
      </c>
      <c r="C287" s="87" t="s">
        <v>215</v>
      </c>
      <c r="D287" s="88" t="s">
        <v>8</v>
      </c>
      <c r="E287" s="93">
        <v>4100</v>
      </c>
      <c r="F287" s="95">
        <f t="shared" si="16"/>
        <v>6.2504097067338256</v>
      </c>
      <c r="G287" s="94">
        <f t="shared" si="17"/>
        <v>7.1191234240691665</v>
      </c>
      <c r="H287" s="98">
        <v>575.91359999999997</v>
      </c>
      <c r="I287" s="99" t="s">
        <v>12</v>
      </c>
      <c r="J287" s="102" t="s">
        <v>472</v>
      </c>
      <c r="K287" s="100" t="s">
        <v>45</v>
      </c>
      <c r="L287" s="89" t="s">
        <v>13</v>
      </c>
      <c r="M287" s="89" t="s">
        <v>473</v>
      </c>
    </row>
    <row r="288" spans="1:13" x14ac:dyDescent="0.2">
      <c r="A288" s="85">
        <v>42042</v>
      </c>
      <c r="B288" s="86" t="s">
        <v>273</v>
      </c>
      <c r="C288" s="87" t="s">
        <v>249</v>
      </c>
      <c r="D288" s="88" t="s">
        <v>8</v>
      </c>
      <c r="E288" s="93">
        <v>5000</v>
      </c>
      <c r="F288" s="95">
        <f t="shared" si="16"/>
        <v>7.6224508618705187</v>
      </c>
      <c r="G288" s="94">
        <f t="shared" si="17"/>
        <v>8.6818578342306907</v>
      </c>
      <c r="H288" s="98">
        <v>575.91359999999997</v>
      </c>
      <c r="I288" s="99" t="s">
        <v>12</v>
      </c>
      <c r="J288" s="102" t="s">
        <v>472</v>
      </c>
      <c r="K288" s="100" t="s">
        <v>45</v>
      </c>
      <c r="L288" s="89" t="s">
        <v>13</v>
      </c>
      <c r="M288" s="89" t="s">
        <v>473</v>
      </c>
    </row>
    <row r="289" spans="1:13" x14ac:dyDescent="0.2">
      <c r="A289" s="85">
        <v>42042</v>
      </c>
      <c r="B289" s="86" t="s">
        <v>248</v>
      </c>
      <c r="C289" s="87" t="s">
        <v>249</v>
      </c>
      <c r="D289" s="88" t="s">
        <v>8</v>
      </c>
      <c r="E289" s="93">
        <v>3000</v>
      </c>
      <c r="F289" s="95">
        <f t="shared" si="16"/>
        <v>4.5734705171223116</v>
      </c>
      <c r="G289" s="94">
        <f t="shared" si="17"/>
        <v>5.2091147005384144</v>
      </c>
      <c r="H289" s="98">
        <v>575.91359999999997</v>
      </c>
      <c r="I289" s="99" t="s">
        <v>12</v>
      </c>
      <c r="J289" s="102" t="s">
        <v>472</v>
      </c>
      <c r="K289" s="100" t="s">
        <v>45</v>
      </c>
      <c r="L289" s="89" t="s">
        <v>13</v>
      </c>
      <c r="M289" s="89" t="s">
        <v>473</v>
      </c>
    </row>
    <row r="290" spans="1:13" x14ac:dyDescent="0.2">
      <c r="A290" s="85">
        <v>42043</v>
      </c>
      <c r="B290" s="86" t="s">
        <v>142</v>
      </c>
      <c r="C290" s="87" t="s">
        <v>94</v>
      </c>
      <c r="D290" s="88" t="s">
        <v>8</v>
      </c>
      <c r="E290" s="93">
        <v>600</v>
      </c>
      <c r="F290" s="95">
        <f t="shared" si="16"/>
        <v>0.91469410342446233</v>
      </c>
      <c r="G290" s="94">
        <f t="shared" si="17"/>
        <v>1.0418229401076828</v>
      </c>
      <c r="H290" s="98">
        <v>575.91359999999997</v>
      </c>
      <c r="I290" s="99" t="s">
        <v>38</v>
      </c>
      <c r="J290" s="102" t="s">
        <v>472</v>
      </c>
      <c r="K290" s="100" t="s">
        <v>60</v>
      </c>
      <c r="L290" s="89" t="s">
        <v>13</v>
      </c>
      <c r="M290" s="89" t="s">
        <v>473</v>
      </c>
    </row>
    <row r="291" spans="1:13" x14ac:dyDescent="0.2">
      <c r="A291" s="85">
        <v>42043</v>
      </c>
      <c r="B291" s="86" t="s">
        <v>143</v>
      </c>
      <c r="C291" s="87" t="s">
        <v>94</v>
      </c>
      <c r="D291" s="88" t="s">
        <v>8</v>
      </c>
      <c r="E291" s="93">
        <v>600</v>
      </c>
      <c r="F291" s="95">
        <f t="shared" si="16"/>
        <v>0.91469410342446233</v>
      </c>
      <c r="G291" s="94">
        <f t="shared" si="17"/>
        <v>1.0418229401076828</v>
      </c>
      <c r="H291" s="98">
        <v>575.91359999999997</v>
      </c>
      <c r="I291" s="99" t="s">
        <v>38</v>
      </c>
      <c r="J291" s="102" t="s">
        <v>472</v>
      </c>
      <c r="K291" s="100" t="s">
        <v>60</v>
      </c>
      <c r="L291" s="89" t="s">
        <v>13</v>
      </c>
      <c r="M291" s="89" t="s">
        <v>473</v>
      </c>
    </row>
    <row r="292" spans="1:13" x14ac:dyDescent="0.2">
      <c r="A292" s="85">
        <v>42043</v>
      </c>
      <c r="B292" s="86" t="s">
        <v>250</v>
      </c>
      <c r="C292" s="87" t="s">
        <v>94</v>
      </c>
      <c r="D292" s="88" t="s">
        <v>8</v>
      </c>
      <c r="E292" s="93">
        <v>300</v>
      </c>
      <c r="F292" s="95">
        <f t="shared" si="16"/>
        <v>0.45734705171223117</v>
      </c>
      <c r="G292" s="94">
        <f t="shared" si="17"/>
        <v>0.52091147005384142</v>
      </c>
      <c r="H292" s="98">
        <v>575.91359999999997</v>
      </c>
      <c r="I292" s="99" t="s">
        <v>12</v>
      </c>
      <c r="J292" s="102" t="s">
        <v>472</v>
      </c>
      <c r="K292" s="100" t="s">
        <v>45</v>
      </c>
      <c r="L292" s="89" t="s">
        <v>13</v>
      </c>
      <c r="M292" s="89" t="s">
        <v>473</v>
      </c>
    </row>
    <row r="293" spans="1:13" x14ac:dyDescent="0.2">
      <c r="A293" s="85">
        <v>42043</v>
      </c>
      <c r="B293" s="86" t="s">
        <v>253</v>
      </c>
      <c r="C293" s="87" t="s">
        <v>94</v>
      </c>
      <c r="D293" s="88" t="s">
        <v>8</v>
      </c>
      <c r="E293" s="93">
        <v>6200</v>
      </c>
      <c r="F293" s="95">
        <f t="shared" si="16"/>
        <v>9.451839068719444</v>
      </c>
      <c r="G293" s="94">
        <f t="shared" si="17"/>
        <v>10.765503714446057</v>
      </c>
      <c r="H293" s="98">
        <v>575.91359999999997</v>
      </c>
      <c r="I293" s="99" t="s">
        <v>12</v>
      </c>
      <c r="J293" s="102" t="s">
        <v>472</v>
      </c>
      <c r="K293" s="100" t="s">
        <v>45</v>
      </c>
      <c r="L293" s="89" t="s">
        <v>13</v>
      </c>
      <c r="M293" s="89" t="s">
        <v>473</v>
      </c>
    </row>
    <row r="294" spans="1:13" x14ac:dyDescent="0.2">
      <c r="A294" s="85">
        <v>42043</v>
      </c>
      <c r="B294" s="86" t="s">
        <v>248</v>
      </c>
      <c r="C294" s="87" t="s">
        <v>249</v>
      </c>
      <c r="D294" s="88" t="s">
        <v>8</v>
      </c>
      <c r="E294" s="93">
        <v>3000</v>
      </c>
      <c r="F294" s="95">
        <f t="shared" si="16"/>
        <v>4.5734705171223116</v>
      </c>
      <c r="G294" s="94">
        <f t="shared" si="17"/>
        <v>5.2091147005384144</v>
      </c>
      <c r="H294" s="98">
        <v>575.91359999999997</v>
      </c>
      <c r="I294" s="99" t="s">
        <v>12</v>
      </c>
      <c r="J294" s="102" t="s">
        <v>472</v>
      </c>
      <c r="K294" s="100" t="s">
        <v>45</v>
      </c>
      <c r="L294" s="89" t="s">
        <v>13</v>
      </c>
      <c r="M294" s="89" t="s">
        <v>473</v>
      </c>
    </row>
    <row r="295" spans="1:13" x14ac:dyDescent="0.2">
      <c r="A295" s="85">
        <v>42043</v>
      </c>
      <c r="B295" s="86" t="s">
        <v>254</v>
      </c>
      <c r="C295" s="87" t="s">
        <v>94</v>
      </c>
      <c r="D295" s="88" t="s">
        <v>8</v>
      </c>
      <c r="E295" s="93">
        <v>600</v>
      </c>
      <c r="F295" s="95">
        <f t="shared" si="16"/>
        <v>0.91469410342446233</v>
      </c>
      <c r="G295" s="94">
        <f t="shared" si="17"/>
        <v>1.0418229401076828</v>
      </c>
      <c r="H295" s="98">
        <v>575.91359999999997</v>
      </c>
      <c r="I295" s="99" t="s">
        <v>12</v>
      </c>
      <c r="J295" s="102" t="s">
        <v>472</v>
      </c>
      <c r="K295" s="100" t="s">
        <v>45</v>
      </c>
      <c r="L295" s="89" t="s">
        <v>13</v>
      </c>
      <c r="M295" s="89" t="s">
        <v>473</v>
      </c>
    </row>
    <row r="296" spans="1:13" x14ac:dyDescent="0.2">
      <c r="A296" s="85">
        <v>42045</v>
      </c>
      <c r="B296" s="86" t="s">
        <v>101</v>
      </c>
      <c r="C296" s="87" t="s">
        <v>104</v>
      </c>
      <c r="D296" s="88" t="s">
        <v>9</v>
      </c>
      <c r="E296" s="93">
        <v>94000</v>
      </c>
      <c r="F296" s="95">
        <f t="shared" si="16"/>
        <v>143.30207620316577</v>
      </c>
      <c r="G296" s="94">
        <f t="shared" si="17"/>
        <v>163.21892728353697</v>
      </c>
      <c r="H296" s="98">
        <v>575.91359999999997</v>
      </c>
      <c r="I296" s="99" t="s">
        <v>35</v>
      </c>
      <c r="J296" s="102" t="s">
        <v>472</v>
      </c>
      <c r="K296" s="100" t="s">
        <v>57</v>
      </c>
      <c r="L296" s="89" t="s">
        <v>13</v>
      </c>
      <c r="M296" s="89" t="s">
        <v>473</v>
      </c>
    </row>
    <row r="297" spans="1:13" x14ac:dyDescent="0.2">
      <c r="A297" s="85">
        <v>42045</v>
      </c>
      <c r="B297" s="86" t="s">
        <v>102</v>
      </c>
      <c r="C297" s="87" t="s">
        <v>103</v>
      </c>
      <c r="D297" s="88" t="s">
        <v>9</v>
      </c>
      <c r="E297" s="93">
        <v>14600</v>
      </c>
      <c r="F297" s="95">
        <f t="shared" si="16"/>
        <v>22.257556516661914</v>
      </c>
      <c r="G297" s="94">
        <f t="shared" si="17"/>
        <v>25.351024875953616</v>
      </c>
      <c r="H297" s="98">
        <v>575.91359999999997</v>
      </c>
      <c r="I297" s="99" t="s">
        <v>35</v>
      </c>
      <c r="J297" s="102" t="s">
        <v>472</v>
      </c>
      <c r="K297" s="100" t="s">
        <v>57</v>
      </c>
      <c r="L297" s="89" t="s">
        <v>13</v>
      </c>
      <c r="M297" s="89" t="s">
        <v>473</v>
      </c>
    </row>
    <row r="298" spans="1:13" x14ac:dyDescent="0.2">
      <c r="A298" s="85">
        <v>42045</v>
      </c>
      <c r="B298" s="86" t="s">
        <v>105</v>
      </c>
      <c r="C298" s="87" t="s">
        <v>94</v>
      </c>
      <c r="D298" s="88" t="s">
        <v>9</v>
      </c>
      <c r="E298" s="93">
        <v>1900</v>
      </c>
      <c r="F298" s="95">
        <f t="shared" si="16"/>
        <v>2.8965313275107971</v>
      </c>
      <c r="G298" s="94">
        <f t="shared" si="17"/>
        <v>3.2991059770076623</v>
      </c>
      <c r="H298" s="98">
        <v>575.91359999999997</v>
      </c>
      <c r="I298" s="99" t="s">
        <v>35</v>
      </c>
      <c r="J298" s="102" t="s">
        <v>472</v>
      </c>
      <c r="K298" s="100" t="s">
        <v>57</v>
      </c>
      <c r="L298" s="89" t="s">
        <v>13</v>
      </c>
      <c r="M298" s="89" t="s">
        <v>473</v>
      </c>
    </row>
    <row r="299" spans="1:13" x14ac:dyDescent="0.2">
      <c r="A299" s="85">
        <v>42045</v>
      </c>
      <c r="B299" s="86" t="s">
        <v>146</v>
      </c>
      <c r="C299" s="87" t="s">
        <v>94</v>
      </c>
      <c r="D299" s="88" t="s">
        <v>8</v>
      </c>
      <c r="E299" s="93">
        <v>1500</v>
      </c>
      <c r="F299" s="95">
        <f t="shared" si="16"/>
        <v>2.2867352585611558</v>
      </c>
      <c r="G299" s="94">
        <f t="shared" si="17"/>
        <v>2.6045573502692072</v>
      </c>
      <c r="H299" s="98">
        <v>575.91359999999997</v>
      </c>
      <c r="I299" s="99" t="s">
        <v>38</v>
      </c>
      <c r="J299" s="102" t="s">
        <v>472</v>
      </c>
      <c r="K299" s="100" t="s">
        <v>56</v>
      </c>
      <c r="L299" s="89" t="s">
        <v>13</v>
      </c>
      <c r="M299" s="89" t="s">
        <v>473</v>
      </c>
    </row>
    <row r="300" spans="1:13" x14ac:dyDescent="0.2">
      <c r="A300" s="85">
        <v>42045</v>
      </c>
      <c r="B300" s="86" t="s">
        <v>178</v>
      </c>
      <c r="C300" s="87" t="s">
        <v>94</v>
      </c>
      <c r="D300" s="88" t="s">
        <v>8</v>
      </c>
      <c r="E300" s="93">
        <v>800</v>
      </c>
      <c r="F300" s="95">
        <f t="shared" si="16"/>
        <v>1.2195921378992831</v>
      </c>
      <c r="G300" s="94">
        <f t="shared" si="17"/>
        <v>1.3890972534769106</v>
      </c>
      <c r="H300" s="98">
        <v>575.91359999999997</v>
      </c>
      <c r="I300" s="99" t="s">
        <v>38</v>
      </c>
      <c r="J300" s="102" t="s">
        <v>472</v>
      </c>
      <c r="K300" s="100" t="s">
        <v>56</v>
      </c>
      <c r="L300" s="89" t="s">
        <v>13</v>
      </c>
      <c r="M300" s="89" t="s">
        <v>473</v>
      </c>
    </row>
    <row r="301" spans="1:13" x14ac:dyDescent="0.2">
      <c r="A301" s="85">
        <v>42045</v>
      </c>
      <c r="B301" s="86" t="s">
        <v>179</v>
      </c>
      <c r="C301" s="87" t="s">
        <v>94</v>
      </c>
      <c r="D301" s="88" t="s">
        <v>8</v>
      </c>
      <c r="E301" s="93">
        <v>300</v>
      </c>
      <c r="F301" s="95">
        <f t="shared" si="16"/>
        <v>0.45734705171223117</v>
      </c>
      <c r="G301" s="94">
        <f t="shared" si="17"/>
        <v>0.52091147005384142</v>
      </c>
      <c r="H301" s="98">
        <v>575.91359999999997</v>
      </c>
      <c r="I301" s="99" t="s">
        <v>38</v>
      </c>
      <c r="J301" s="102" t="s">
        <v>472</v>
      </c>
      <c r="K301" s="100" t="s">
        <v>56</v>
      </c>
      <c r="L301" s="89" t="s">
        <v>13</v>
      </c>
      <c r="M301" s="89" t="s">
        <v>473</v>
      </c>
    </row>
    <row r="302" spans="1:13" x14ac:dyDescent="0.2">
      <c r="A302" s="85">
        <v>42045</v>
      </c>
      <c r="B302" s="86" t="s">
        <v>180</v>
      </c>
      <c r="C302" s="87" t="s">
        <v>94</v>
      </c>
      <c r="D302" s="88" t="s">
        <v>8</v>
      </c>
      <c r="E302" s="93">
        <v>200</v>
      </c>
      <c r="F302" s="95">
        <f t="shared" si="16"/>
        <v>0.30489803447482078</v>
      </c>
      <c r="G302" s="94">
        <f t="shared" si="17"/>
        <v>0.34727431336922765</v>
      </c>
      <c r="H302" s="98">
        <v>575.91359999999997</v>
      </c>
      <c r="I302" s="99" t="s">
        <v>38</v>
      </c>
      <c r="J302" s="102" t="s">
        <v>472</v>
      </c>
      <c r="K302" s="100" t="s">
        <v>56</v>
      </c>
      <c r="L302" s="89" t="s">
        <v>13</v>
      </c>
      <c r="M302" s="89" t="s">
        <v>473</v>
      </c>
    </row>
    <row r="303" spans="1:13" x14ac:dyDescent="0.2">
      <c r="A303" s="85">
        <v>42045</v>
      </c>
      <c r="B303" s="86" t="s">
        <v>181</v>
      </c>
      <c r="C303" s="87" t="s">
        <v>94</v>
      </c>
      <c r="D303" s="88" t="s">
        <v>8</v>
      </c>
      <c r="E303" s="93">
        <v>200</v>
      </c>
      <c r="F303" s="95">
        <f t="shared" si="16"/>
        <v>0.30489803447482078</v>
      </c>
      <c r="G303" s="94">
        <f t="shared" si="17"/>
        <v>0.34727431336922765</v>
      </c>
      <c r="H303" s="98">
        <v>575.91359999999997</v>
      </c>
      <c r="I303" s="99" t="s">
        <v>38</v>
      </c>
      <c r="J303" s="102" t="s">
        <v>472</v>
      </c>
      <c r="K303" s="100" t="s">
        <v>56</v>
      </c>
      <c r="L303" s="89" t="s">
        <v>13</v>
      </c>
      <c r="M303" s="89" t="s">
        <v>473</v>
      </c>
    </row>
    <row r="304" spans="1:13" x14ac:dyDescent="0.2">
      <c r="A304" s="85">
        <v>42045</v>
      </c>
      <c r="B304" s="86" t="s">
        <v>182</v>
      </c>
      <c r="C304" s="87" t="s">
        <v>94</v>
      </c>
      <c r="D304" s="88" t="s">
        <v>8</v>
      </c>
      <c r="E304" s="93">
        <v>300</v>
      </c>
      <c r="F304" s="95">
        <f t="shared" si="16"/>
        <v>0.45734705171223117</v>
      </c>
      <c r="G304" s="94">
        <f t="shared" si="17"/>
        <v>0.52091147005384142</v>
      </c>
      <c r="H304" s="98">
        <v>575.91359999999997</v>
      </c>
      <c r="I304" s="99" t="s">
        <v>38</v>
      </c>
      <c r="J304" s="102" t="s">
        <v>472</v>
      </c>
      <c r="K304" s="100" t="s">
        <v>56</v>
      </c>
      <c r="L304" s="89" t="s">
        <v>13</v>
      </c>
      <c r="M304" s="89" t="s">
        <v>473</v>
      </c>
    </row>
    <row r="305" spans="1:13" x14ac:dyDescent="0.2">
      <c r="A305" s="85">
        <v>42045</v>
      </c>
      <c r="B305" s="86" t="s">
        <v>183</v>
      </c>
      <c r="C305" s="87" t="s">
        <v>94</v>
      </c>
      <c r="D305" s="88" t="s">
        <v>8</v>
      </c>
      <c r="E305" s="93">
        <v>200</v>
      </c>
      <c r="F305" s="95">
        <f t="shared" si="16"/>
        <v>0.30489803447482078</v>
      </c>
      <c r="G305" s="94">
        <f t="shared" si="17"/>
        <v>0.34727431336922765</v>
      </c>
      <c r="H305" s="98">
        <v>575.91359999999997</v>
      </c>
      <c r="I305" s="99" t="s">
        <v>38</v>
      </c>
      <c r="J305" s="102" t="s">
        <v>472</v>
      </c>
      <c r="K305" s="100" t="s">
        <v>56</v>
      </c>
      <c r="L305" s="89" t="s">
        <v>13</v>
      </c>
      <c r="M305" s="89" t="s">
        <v>473</v>
      </c>
    </row>
    <row r="306" spans="1:13" x14ac:dyDescent="0.2">
      <c r="A306" s="85">
        <v>42045</v>
      </c>
      <c r="B306" s="86" t="s">
        <v>184</v>
      </c>
      <c r="C306" s="87" t="s">
        <v>94</v>
      </c>
      <c r="D306" s="88" t="s">
        <v>8</v>
      </c>
      <c r="E306" s="93">
        <v>300</v>
      </c>
      <c r="F306" s="95">
        <f t="shared" si="16"/>
        <v>0.45734705171223117</v>
      </c>
      <c r="G306" s="94">
        <f t="shared" si="17"/>
        <v>0.52091147005384142</v>
      </c>
      <c r="H306" s="98">
        <v>575.91359999999997</v>
      </c>
      <c r="I306" s="99" t="s">
        <v>38</v>
      </c>
      <c r="J306" s="102" t="s">
        <v>472</v>
      </c>
      <c r="K306" s="100" t="s">
        <v>56</v>
      </c>
      <c r="L306" s="89" t="s">
        <v>13</v>
      </c>
      <c r="M306" s="89" t="s">
        <v>473</v>
      </c>
    </row>
    <row r="307" spans="1:13" x14ac:dyDescent="0.2">
      <c r="A307" s="85">
        <v>42045</v>
      </c>
      <c r="B307" s="86" t="s">
        <v>185</v>
      </c>
      <c r="C307" s="87" t="s">
        <v>94</v>
      </c>
      <c r="D307" s="88" t="s">
        <v>8</v>
      </c>
      <c r="E307" s="93">
        <v>800</v>
      </c>
      <c r="F307" s="95">
        <f t="shared" si="16"/>
        <v>1.2195921378992831</v>
      </c>
      <c r="G307" s="94">
        <f t="shared" si="17"/>
        <v>1.3890972534769106</v>
      </c>
      <c r="H307" s="98">
        <v>575.91359999999997</v>
      </c>
      <c r="I307" s="99" t="s">
        <v>38</v>
      </c>
      <c r="J307" s="102" t="s">
        <v>472</v>
      </c>
      <c r="K307" s="100" t="s">
        <v>56</v>
      </c>
      <c r="L307" s="89" t="s">
        <v>13</v>
      </c>
      <c r="M307" s="89" t="s">
        <v>473</v>
      </c>
    </row>
    <row r="308" spans="1:13" x14ac:dyDescent="0.2">
      <c r="A308" s="85">
        <v>42045</v>
      </c>
      <c r="B308" s="86" t="s">
        <v>186</v>
      </c>
      <c r="C308" s="87" t="s">
        <v>94</v>
      </c>
      <c r="D308" s="88" t="s">
        <v>8</v>
      </c>
      <c r="E308" s="93">
        <v>1200</v>
      </c>
      <c r="F308" s="95">
        <f t="shared" si="16"/>
        <v>1.8293882068489247</v>
      </c>
      <c r="G308" s="94">
        <f t="shared" si="17"/>
        <v>2.0836458802153657</v>
      </c>
      <c r="H308" s="98">
        <v>575.91359999999997</v>
      </c>
      <c r="I308" s="99" t="s">
        <v>38</v>
      </c>
      <c r="J308" s="102" t="s">
        <v>472</v>
      </c>
      <c r="K308" s="100" t="s">
        <v>56</v>
      </c>
      <c r="L308" s="89" t="s">
        <v>13</v>
      </c>
      <c r="M308" s="89" t="s">
        <v>473</v>
      </c>
    </row>
    <row r="309" spans="1:13" x14ac:dyDescent="0.2">
      <c r="A309" s="85">
        <v>42045</v>
      </c>
      <c r="B309" s="86" t="s">
        <v>143</v>
      </c>
      <c r="C309" s="87" t="s">
        <v>94</v>
      </c>
      <c r="D309" s="88" t="s">
        <v>8</v>
      </c>
      <c r="E309" s="93">
        <v>600</v>
      </c>
      <c r="F309" s="95">
        <f t="shared" si="16"/>
        <v>0.91469410342446233</v>
      </c>
      <c r="G309" s="94">
        <f t="shared" si="17"/>
        <v>1.0418229401076828</v>
      </c>
      <c r="H309" s="98">
        <v>575.91359999999997</v>
      </c>
      <c r="I309" s="99" t="s">
        <v>38</v>
      </c>
      <c r="J309" s="102" t="s">
        <v>472</v>
      </c>
      <c r="K309" s="100" t="s">
        <v>60</v>
      </c>
      <c r="L309" s="89" t="s">
        <v>13</v>
      </c>
      <c r="M309" s="89" t="s">
        <v>473</v>
      </c>
    </row>
    <row r="310" spans="1:13" x14ac:dyDescent="0.2">
      <c r="A310" s="85">
        <v>42045</v>
      </c>
      <c r="B310" s="86" t="s">
        <v>255</v>
      </c>
      <c r="C310" s="87" t="s">
        <v>94</v>
      </c>
      <c r="D310" s="88" t="s">
        <v>8</v>
      </c>
      <c r="E310" s="93">
        <v>600</v>
      </c>
      <c r="F310" s="95">
        <f t="shared" si="16"/>
        <v>0.91469410342446233</v>
      </c>
      <c r="G310" s="94">
        <f t="shared" si="17"/>
        <v>1.0418229401076828</v>
      </c>
      <c r="H310" s="98">
        <v>575.91359999999997</v>
      </c>
      <c r="I310" s="99" t="s">
        <v>12</v>
      </c>
      <c r="J310" s="102" t="s">
        <v>472</v>
      </c>
      <c r="K310" s="100" t="s">
        <v>58</v>
      </c>
      <c r="L310" s="89" t="s">
        <v>13</v>
      </c>
      <c r="M310" s="89" t="s">
        <v>473</v>
      </c>
    </row>
    <row r="311" spans="1:13" x14ac:dyDescent="0.2">
      <c r="A311" s="85">
        <v>42045</v>
      </c>
      <c r="B311" s="86" t="s">
        <v>256</v>
      </c>
      <c r="C311" s="87" t="s">
        <v>103</v>
      </c>
      <c r="D311" s="88" t="s">
        <v>9</v>
      </c>
      <c r="E311" s="93">
        <v>3500</v>
      </c>
      <c r="F311" s="95">
        <f t="shared" si="16"/>
        <v>5.3357156033093629</v>
      </c>
      <c r="G311" s="94">
        <f t="shared" si="17"/>
        <v>6.0773004839614835</v>
      </c>
      <c r="H311" s="98">
        <v>575.91359999999997</v>
      </c>
      <c r="I311" s="99" t="s">
        <v>12</v>
      </c>
      <c r="J311" s="102" t="s">
        <v>472</v>
      </c>
      <c r="K311" s="100" t="s">
        <v>58</v>
      </c>
      <c r="L311" s="89" t="s">
        <v>13</v>
      </c>
      <c r="M311" s="89" t="s">
        <v>473</v>
      </c>
    </row>
    <row r="312" spans="1:13" x14ac:dyDescent="0.2">
      <c r="A312" s="85">
        <v>42045</v>
      </c>
      <c r="B312" s="86" t="s">
        <v>257</v>
      </c>
      <c r="C312" s="87" t="s">
        <v>94</v>
      </c>
      <c r="D312" s="88" t="s">
        <v>8</v>
      </c>
      <c r="E312" s="93">
        <v>600</v>
      </c>
      <c r="F312" s="95">
        <f t="shared" si="16"/>
        <v>0.91469410342446233</v>
      </c>
      <c r="G312" s="94">
        <f t="shared" si="17"/>
        <v>1.0418229401076828</v>
      </c>
      <c r="H312" s="98">
        <v>575.91359999999997</v>
      </c>
      <c r="I312" s="99" t="s">
        <v>12</v>
      </c>
      <c r="J312" s="102" t="s">
        <v>472</v>
      </c>
      <c r="K312" s="100" t="s">
        <v>58</v>
      </c>
      <c r="L312" s="89" t="s">
        <v>13</v>
      </c>
      <c r="M312" s="89" t="s">
        <v>473</v>
      </c>
    </row>
    <row r="313" spans="1:13" x14ac:dyDescent="0.2">
      <c r="A313" s="85">
        <v>42046</v>
      </c>
      <c r="B313" s="86" t="s">
        <v>142</v>
      </c>
      <c r="C313" s="87" t="s">
        <v>94</v>
      </c>
      <c r="D313" s="88" t="s">
        <v>8</v>
      </c>
      <c r="E313" s="93">
        <v>600</v>
      </c>
      <c r="F313" s="95">
        <f t="shared" si="16"/>
        <v>0.91469410342446233</v>
      </c>
      <c r="G313" s="94">
        <f t="shared" si="17"/>
        <v>1.0418229401076828</v>
      </c>
      <c r="H313" s="98">
        <v>575.91359999999997</v>
      </c>
      <c r="I313" s="99" t="s">
        <v>38</v>
      </c>
      <c r="J313" s="102" t="s">
        <v>472</v>
      </c>
      <c r="K313" s="100" t="s">
        <v>60</v>
      </c>
      <c r="L313" s="89" t="s">
        <v>13</v>
      </c>
      <c r="M313" s="89" t="s">
        <v>473</v>
      </c>
    </row>
    <row r="314" spans="1:13" x14ac:dyDescent="0.2">
      <c r="A314" s="85">
        <v>42046</v>
      </c>
      <c r="B314" s="86" t="s">
        <v>147</v>
      </c>
      <c r="C314" s="87" t="s">
        <v>94</v>
      </c>
      <c r="D314" s="88" t="s">
        <v>8</v>
      </c>
      <c r="E314" s="93">
        <v>200</v>
      </c>
      <c r="F314" s="95">
        <f t="shared" si="16"/>
        <v>0.30489803447482078</v>
      </c>
      <c r="G314" s="94">
        <f t="shared" si="17"/>
        <v>0.34727431336922765</v>
      </c>
      <c r="H314" s="98">
        <v>575.91359999999997</v>
      </c>
      <c r="I314" s="99" t="s">
        <v>38</v>
      </c>
      <c r="J314" s="102" t="s">
        <v>472</v>
      </c>
      <c r="K314" s="100" t="s">
        <v>61</v>
      </c>
      <c r="L314" s="89" t="s">
        <v>13</v>
      </c>
      <c r="M314" s="89" t="s">
        <v>473</v>
      </c>
    </row>
    <row r="315" spans="1:13" x14ac:dyDescent="0.2">
      <c r="A315" s="85">
        <v>42046</v>
      </c>
      <c r="B315" s="86" t="s">
        <v>187</v>
      </c>
      <c r="C315" s="87" t="s">
        <v>94</v>
      </c>
      <c r="D315" s="88" t="s">
        <v>8</v>
      </c>
      <c r="E315" s="93">
        <v>2000</v>
      </c>
      <c r="F315" s="95">
        <f t="shared" si="16"/>
        <v>3.0489803447482076</v>
      </c>
      <c r="G315" s="94">
        <f t="shared" si="17"/>
        <v>3.4727431336922763</v>
      </c>
      <c r="H315" s="98">
        <v>575.91359999999997</v>
      </c>
      <c r="I315" s="99" t="s">
        <v>38</v>
      </c>
      <c r="J315" s="102" t="s">
        <v>472</v>
      </c>
      <c r="K315" s="100" t="s">
        <v>61</v>
      </c>
      <c r="L315" s="89" t="s">
        <v>13</v>
      </c>
      <c r="M315" s="89" t="s">
        <v>473</v>
      </c>
    </row>
    <row r="316" spans="1:13" x14ac:dyDescent="0.2">
      <c r="A316" s="85">
        <v>42046</v>
      </c>
      <c r="B316" s="86" t="s">
        <v>188</v>
      </c>
      <c r="C316" s="87" t="s">
        <v>94</v>
      </c>
      <c r="D316" s="88" t="s">
        <v>8</v>
      </c>
      <c r="E316" s="93">
        <v>700</v>
      </c>
      <c r="F316" s="95">
        <f t="shared" si="16"/>
        <v>1.0671431206618727</v>
      </c>
      <c r="G316" s="94">
        <f t="shared" si="17"/>
        <v>1.2154600967922966</v>
      </c>
      <c r="H316" s="98">
        <v>575.91359999999997</v>
      </c>
      <c r="I316" s="99" t="s">
        <v>38</v>
      </c>
      <c r="J316" s="102" t="s">
        <v>472</v>
      </c>
      <c r="K316" s="100" t="s">
        <v>61</v>
      </c>
      <c r="L316" s="89" t="s">
        <v>13</v>
      </c>
      <c r="M316" s="89" t="s">
        <v>473</v>
      </c>
    </row>
    <row r="317" spans="1:13" x14ac:dyDescent="0.2">
      <c r="A317" s="85">
        <v>42046</v>
      </c>
      <c r="B317" s="86" t="s">
        <v>189</v>
      </c>
      <c r="C317" s="87" t="s">
        <v>94</v>
      </c>
      <c r="D317" s="88" t="s">
        <v>8</v>
      </c>
      <c r="E317" s="93">
        <v>700</v>
      </c>
      <c r="F317" s="95">
        <f t="shared" si="16"/>
        <v>1.0671431206618727</v>
      </c>
      <c r="G317" s="94">
        <f t="shared" si="17"/>
        <v>1.2154600967922966</v>
      </c>
      <c r="H317" s="98">
        <v>575.91359999999997</v>
      </c>
      <c r="I317" s="99" t="s">
        <v>38</v>
      </c>
      <c r="J317" s="102" t="s">
        <v>472</v>
      </c>
      <c r="K317" s="100" t="s">
        <v>61</v>
      </c>
      <c r="L317" s="89" t="s">
        <v>13</v>
      </c>
      <c r="M317" s="89" t="s">
        <v>473</v>
      </c>
    </row>
    <row r="318" spans="1:13" x14ac:dyDescent="0.2">
      <c r="A318" s="85">
        <v>42046</v>
      </c>
      <c r="B318" s="86" t="s">
        <v>190</v>
      </c>
      <c r="C318" s="87" t="s">
        <v>94</v>
      </c>
      <c r="D318" s="88" t="s">
        <v>8</v>
      </c>
      <c r="E318" s="93">
        <v>2000</v>
      </c>
      <c r="F318" s="95">
        <f t="shared" si="16"/>
        <v>3.0489803447482076</v>
      </c>
      <c r="G318" s="94">
        <f t="shared" si="17"/>
        <v>3.4727431336922763</v>
      </c>
      <c r="H318" s="98">
        <v>575.91359999999997</v>
      </c>
      <c r="I318" s="99" t="s">
        <v>38</v>
      </c>
      <c r="J318" s="102" t="s">
        <v>472</v>
      </c>
      <c r="K318" s="100" t="s">
        <v>61</v>
      </c>
      <c r="L318" s="89" t="s">
        <v>13</v>
      </c>
      <c r="M318" s="89" t="s">
        <v>473</v>
      </c>
    </row>
    <row r="319" spans="1:13" x14ac:dyDescent="0.2">
      <c r="A319" s="85">
        <v>42046</v>
      </c>
      <c r="B319" s="86" t="s">
        <v>191</v>
      </c>
      <c r="C319" s="87" t="s">
        <v>94</v>
      </c>
      <c r="D319" s="88" t="s">
        <v>8</v>
      </c>
      <c r="E319" s="93">
        <v>800</v>
      </c>
      <c r="F319" s="95">
        <f t="shared" si="16"/>
        <v>1.2195921378992831</v>
      </c>
      <c r="G319" s="94">
        <f t="shared" si="17"/>
        <v>1.3890972534769106</v>
      </c>
      <c r="H319" s="98">
        <v>575.91359999999997</v>
      </c>
      <c r="I319" s="99" t="s">
        <v>38</v>
      </c>
      <c r="J319" s="102" t="s">
        <v>472</v>
      </c>
      <c r="K319" s="100" t="s">
        <v>61</v>
      </c>
      <c r="L319" s="89" t="s">
        <v>13</v>
      </c>
      <c r="M319" s="89" t="s">
        <v>473</v>
      </c>
    </row>
    <row r="320" spans="1:13" x14ac:dyDescent="0.2">
      <c r="A320" s="85">
        <v>42046</v>
      </c>
      <c r="B320" s="86" t="s">
        <v>192</v>
      </c>
      <c r="C320" s="87" t="s">
        <v>215</v>
      </c>
      <c r="D320" s="88" t="s">
        <v>8</v>
      </c>
      <c r="E320" s="93">
        <v>1500</v>
      </c>
      <c r="F320" s="95">
        <f t="shared" si="16"/>
        <v>2.2867352585611558</v>
      </c>
      <c r="G320" s="94">
        <f t="shared" si="17"/>
        <v>2.6045573502692072</v>
      </c>
      <c r="H320" s="98">
        <v>575.91359999999997</v>
      </c>
      <c r="I320" s="99" t="s">
        <v>38</v>
      </c>
      <c r="J320" s="102" t="s">
        <v>472</v>
      </c>
      <c r="K320" s="100" t="s">
        <v>61</v>
      </c>
      <c r="L320" s="89" t="s">
        <v>13</v>
      </c>
      <c r="M320" s="89" t="s">
        <v>473</v>
      </c>
    </row>
    <row r="321" spans="1:13" x14ac:dyDescent="0.2">
      <c r="A321" s="85">
        <v>42046</v>
      </c>
      <c r="B321" s="86" t="s">
        <v>244</v>
      </c>
      <c r="C321" s="87" t="s">
        <v>94</v>
      </c>
      <c r="D321" s="88" t="s">
        <v>8</v>
      </c>
      <c r="E321" s="93">
        <v>600</v>
      </c>
      <c r="F321" s="95">
        <f t="shared" si="16"/>
        <v>0.91469410342446233</v>
      </c>
      <c r="G321" s="94">
        <f t="shared" si="17"/>
        <v>1.0418229401076828</v>
      </c>
      <c r="H321" s="98">
        <v>575.91359999999997</v>
      </c>
      <c r="I321" s="99" t="s">
        <v>12</v>
      </c>
      <c r="J321" s="102" t="s">
        <v>472</v>
      </c>
      <c r="K321" s="100" t="s">
        <v>59</v>
      </c>
      <c r="L321" s="89" t="s">
        <v>13</v>
      </c>
      <c r="M321" s="89" t="s">
        <v>473</v>
      </c>
    </row>
    <row r="322" spans="1:13" x14ac:dyDescent="0.2">
      <c r="A322" s="85">
        <v>42046</v>
      </c>
      <c r="B322" s="86" t="s">
        <v>258</v>
      </c>
      <c r="C322" s="87" t="s">
        <v>94</v>
      </c>
      <c r="D322" s="88" t="s">
        <v>8</v>
      </c>
      <c r="E322" s="93">
        <v>7500</v>
      </c>
      <c r="F322" s="95">
        <f t="shared" ref="F322:F385" si="18">E322/655.957</f>
        <v>11.433676292805778</v>
      </c>
      <c r="G322" s="94">
        <f t="shared" ref="G322:G385" si="19">E322/H322</f>
        <v>13.022786751346036</v>
      </c>
      <c r="H322" s="98">
        <v>575.91359999999997</v>
      </c>
      <c r="I322" s="99" t="s">
        <v>12</v>
      </c>
      <c r="J322" s="102" t="s">
        <v>472</v>
      </c>
      <c r="K322" s="100" t="s">
        <v>59</v>
      </c>
      <c r="L322" s="89" t="s">
        <v>13</v>
      </c>
      <c r="M322" s="89" t="s">
        <v>473</v>
      </c>
    </row>
    <row r="323" spans="1:13" x14ac:dyDescent="0.2">
      <c r="A323" s="85">
        <v>42046</v>
      </c>
      <c r="B323" s="86" t="s">
        <v>246</v>
      </c>
      <c r="C323" s="87" t="s">
        <v>94</v>
      </c>
      <c r="D323" s="88" t="s">
        <v>8</v>
      </c>
      <c r="E323" s="93">
        <v>100</v>
      </c>
      <c r="F323" s="95">
        <f t="shared" si="18"/>
        <v>0.15244901723741039</v>
      </c>
      <c r="G323" s="94">
        <f t="shared" si="19"/>
        <v>0.17363715668461382</v>
      </c>
      <c r="H323" s="98">
        <v>575.91359999999997</v>
      </c>
      <c r="I323" s="99" t="s">
        <v>12</v>
      </c>
      <c r="J323" s="102" t="s">
        <v>472</v>
      </c>
      <c r="K323" s="100" t="s">
        <v>59</v>
      </c>
      <c r="L323" s="89" t="s">
        <v>13</v>
      </c>
      <c r="M323" s="89" t="s">
        <v>473</v>
      </c>
    </row>
    <row r="324" spans="1:13" x14ac:dyDescent="0.2">
      <c r="A324" s="85">
        <v>42046</v>
      </c>
      <c r="B324" s="86" t="s">
        <v>273</v>
      </c>
      <c r="C324" s="87" t="s">
        <v>249</v>
      </c>
      <c r="D324" s="88" t="s">
        <v>8</v>
      </c>
      <c r="E324" s="93">
        <v>5000</v>
      </c>
      <c r="F324" s="95">
        <f t="shared" si="18"/>
        <v>7.6224508618705187</v>
      </c>
      <c r="G324" s="94">
        <f t="shared" si="19"/>
        <v>8.6818578342306907</v>
      </c>
      <c r="H324" s="98">
        <v>575.91359999999997</v>
      </c>
      <c r="I324" s="99" t="s">
        <v>12</v>
      </c>
      <c r="J324" s="102" t="s">
        <v>472</v>
      </c>
      <c r="K324" s="100" t="s">
        <v>59</v>
      </c>
      <c r="L324" s="89" t="s">
        <v>13</v>
      </c>
      <c r="M324" s="89" t="s">
        <v>473</v>
      </c>
    </row>
    <row r="325" spans="1:13" x14ac:dyDescent="0.2">
      <c r="A325" s="85">
        <v>42046</v>
      </c>
      <c r="B325" s="86" t="s">
        <v>247</v>
      </c>
      <c r="C325" s="87" t="s">
        <v>94</v>
      </c>
      <c r="D325" s="88" t="s">
        <v>8</v>
      </c>
      <c r="E325" s="93">
        <v>800</v>
      </c>
      <c r="F325" s="95">
        <f t="shared" si="18"/>
        <v>1.2195921378992831</v>
      </c>
      <c r="G325" s="94">
        <f t="shared" si="19"/>
        <v>1.3890972534769106</v>
      </c>
      <c r="H325" s="98">
        <v>575.91359999999997</v>
      </c>
      <c r="I325" s="99" t="s">
        <v>12</v>
      </c>
      <c r="J325" s="102" t="s">
        <v>472</v>
      </c>
      <c r="K325" s="100" t="s">
        <v>59</v>
      </c>
      <c r="L325" s="89" t="s">
        <v>13</v>
      </c>
      <c r="M325" s="89" t="s">
        <v>473</v>
      </c>
    </row>
    <row r="326" spans="1:13" x14ac:dyDescent="0.2">
      <c r="A326" s="85">
        <v>42046</v>
      </c>
      <c r="B326" s="86" t="s">
        <v>248</v>
      </c>
      <c r="C326" s="87" t="s">
        <v>249</v>
      </c>
      <c r="D326" s="88" t="s">
        <v>8</v>
      </c>
      <c r="E326" s="93">
        <v>3000</v>
      </c>
      <c r="F326" s="95">
        <f t="shared" si="18"/>
        <v>4.5734705171223116</v>
      </c>
      <c r="G326" s="94">
        <f t="shared" si="19"/>
        <v>5.2091147005384144</v>
      </c>
      <c r="H326" s="98">
        <v>575.91359999999997</v>
      </c>
      <c r="I326" s="99" t="s">
        <v>12</v>
      </c>
      <c r="J326" s="102" t="s">
        <v>472</v>
      </c>
      <c r="K326" s="100" t="s">
        <v>59</v>
      </c>
      <c r="L326" s="89" t="s">
        <v>13</v>
      </c>
      <c r="M326" s="89" t="s">
        <v>473</v>
      </c>
    </row>
    <row r="327" spans="1:13" x14ac:dyDescent="0.2">
      <c r="A327" s="85">
        <v>42047</v>
      </c>
      <c r="B327" s="86" t="s">
        <v>106</v>
      </c>
      <c r="C327" s="87" t="s">
        <v>103</v>
      </c>
      <c r="D327" s="88" t="s">
        <v>9</v>
      </c>
      <c r="E327" s="93">
        <v>20000</v>
      </c>
      <c r="F327" s="95">
        <f t="shared" si="18"/>
        <v>30.489803447482075</v>
      </c>
      <c r="G327" s="94">
        <f t="shared" si="19"/>
        <v>34.727431336922763</v>
      </c>
      <c r="H327" s="98">
        <v>575.91359999999997</v>
      </c>
      <c r="I327" s="99" t="s">
        <v>35</v>
      </c>
      <c r="J327" s="102" t="s">
        <v>472</v>
      </c>
      <c r="K327" s="100" t="s">
        <v>63</v>
      </c>
      <c r="L327" s="89" t="s">
        <v>13</v>
      </c>
      <c r="M327" s="89" t="s">
        <v>473</v>
      </c>
    </row>
    <row r="328" spans="1:13" x14ac:dyDescent="0.2">
      <c r="A328" s="85">
        <v>42047</v>
      </c>
      <c r="B328" s="86" t="s">
        <v>107</v>
      </c>
      <c r="C328" s="87" t="s">
        <v>94</v>
      </c>
      <c r="D328" s="88" t="s">
        <v>9</v>
      </c>
      <c r="E328" s="93">
        <v>600</v>
      </c>
      <c r="F328" s="95">
        <f t="shared" si="18"/>
        <v>0.91469410342446233</v>
      </c>
      <c r="G328" s="94">
        <f t="shared" si="19"/>
        <v>1.0418229401076828</v>
      </c>
      <c r="H328" s="98">
        <v>575.91359999999997</v>
      </c>
      <c r="I328" s="99" t="s">
        <v>35</v>
      </c>
      <c r="J328" s="102" t="s">
        <v>472</v>
      </c>
      <c r="K328" s="100" t="s">
        <v>63</v>
      </c>
      <c r="L328" s="89" t="s">
        <v>13</v>
      </c>
      <c r="M328" s="89" t="s">
        <v>473</v>
      </c>
    </row>
    <row r="329" spans="1:13" x14ac:dyDescent="0.2">
      <c r="A329" s="85">
        <v>42047</v>
      </c>
      <c r="B329" s="86" t="s">
        <v>108</v>
      </c>
      <c r="C329" s="87" t="s">
        <v>94</v>
      </c>
      <c r="D329" s="88" t="s">
        <v>9</v>
      </c>
      <c r="E329" s="93">
        <v>600</v>
      </c>
      <c r="F329" s="95">
        <f t="shared" si="18"/>
        <v>0.91469410342446233</v>
      </c>
      <c r="G329" s="94">
        <f t="shared" si="19"/>
        <v>1.0418229401076828</v>
      </c>
      <c r="H329" s="98">
        <v>575.91359999999997</v>
      </c>
      <c r="I329" s="99" t="s">
        <v>35</v>
      </c>
      <c r="J329" s="102" t="s">
        <v>472</v>
      </c>
      <c r="K329" s="100" t="s">
        <v>63</v>
      </c>
      <c r="L329" s="89" t="s">
        <v>13</v>
      </c>
      <c r="M329" s="89" t="s">
        <v>473</v>
      </c>
    </row>
    <row r="330" spans="1:13" x14ac:dyDescent="0.2">
      <c r="A330" s="85">
        <v>42047</v>
      </c>
      <c r="B330" s="86" t="s">
        <v>142</v>
      </c>
      <c r="C330" s="87" t="s">
        <v>94</v>
      </c>
      <c r="D330" s="88" t="s">
        <v>8</v>
      </c>
      <c r="E330" s="93">
        <v>600</v>
      </c>
      <c r="F330" s="95">
        <f t="shared" si="18"/>
        <v>0.91469410342446233</v>
      </c>
      <c r="G330" s="94">
        <f t="shared" si="19"/>
        <v>1.0418229401076828</v>
      </c>
      <c r="H330" s="98">
        <v>575.91359999999997</v>
      </c>
      <c r="I330" s="99" t="s">
        <v>38</v>
      </c>
      <c r="J330" s="102" t="s">
        <v>472</v>
      </c>
      <c r="K330" s="100" t="s">
        <v>60</v>
      </c>
      <c r="L330" s="89" t="s">
        <v>13</v>
      </c>
      <c r="M330" s="89" t="s">
        <v>473</v>
      </c>
    </row>
    <row r="331" spans="1:13" x14ac:dyDescent="0.2">
      <c r="A331" s="85">
        <v>42047</v>
      </c>
      <c r="B331" s="86" t="s">
        <v>143</v>
      </c>
      <c r="C331" s="87" t="s">
        <v>94</v>
      </c>
      <c r="D331" s="88" t="s">
        <v>8</v>
      </c>
      <c r="E331" s="93">
        <v>600</v>
      </c>
      <c r="F331" s="95">
        <f t="shared" si="18"/>
        <v>0.91469410342446233</v>
      </c>
      <c r="G331" s="94">
        <f t="shared" si="19"/>
        <v>1.0418229401076828</v>
      </c>
      <c r="H331" s="98">
        <v>575.91359999999997</v>
      </c>
      <c r="I331" s="99" t="s">
        <v>38</v>
      </c>
      <c r="J331" s="102" t="s">
        <v>472</v>
      </c>
      <c r="K331" s="100" t="s">
        <v>60</v>
      </c>
      <c r="L331" s="89" t="s">
        <v>13</v>
      </c>
      <c r="M331" s="89" t="s">
        <v>473</v>
      </c>
    </row>
    <row r="332" spans="1:13" x14ac:dyDescent="0.2">
      <c r="A332" s="85">
        <v>42047</v>
      </c>
      <c r="B332" s="86" t="s">
        <v>148</v>
      </c>
      <c r="C332" s="87" t="s">
        <v>94</v>
      </c>
      <c r="D332" s="88" t="s">
        <v>8</v>
      </c>
      <c r="E332" s="93">
        <v>800</v>
      </c>
      <c r="F332" s="95">
        <f t="shared" si="18"/>
        <v>1.2195921378992831</v>
      </c>
      <c r="G332" s="94">
        <f t="shared" si="19"/>
        <v>1.3890972534769106</v>
      </c>
      <c r="H332" s="98">
        <v>575.91359999999997</v>
      </c>
      <c r="I332" s="99" t="s">
        <v>38</v>
      </c>
      <c r="J332" s="102" t="s">
        <v>472</v>
      </c>
      <c r="K332" s="100" t="s">
        <v>62</v>
      </c>
      <c r="L332" s="89" t="s">
        <v>13</v>
      </c>
      <c r="M332" s="89" t="s">
        <v>473</v>
      </c>
    </row>
    <row r="333" spans="1:13" x14ac:dyDescent="0.2">
      <c r="A333" s="85">
        <v>42047</v>
      </c>
      <c r="B333" s="86" t="s">
        <v>193</v>
      </c>
      <c r="C333" s="87" t="s">
        <v>94</v>
      </c>
      <c r="D333" s="88" t="s">
        <v>8</v>
      </c>
      <c r="E333" s="93">
        <v>800</v>
      </c>
      <c r="F333" s="95">
        <f t="shared" si="18"/>
        <v>1.2195921378992831</v>
      </c>
      <c r="G333" s="94">
        <f t="shared" si="19"/>
        <v>1.3890972534769106</v>
      </c>
      <c r="H333" s="98">
        <v>575.91359999999997</v>
      </c>
      <c r="I333" s="99" t="s">
        <v>38</v>
      </c>
      <c r="J333" s="102" t="s">
        <v>472</v>
      </c>
      <c r="K333" s="100" t="s">
        <v>62</v>
      </c>
      <c r="L333" s="89" t="s">
        <v>13</v>
      </c>
      <c r="M333" s="89" t="s">
        <v>473</v>
      </c>
    </row>
    <row r="334" spans="1:13" x14ac:dyDescent="0.2">
      <c r="A334" s="85">
        <v>42047</v>
      </c>
      <c r="B334" s="86" t="s">
        <v>194</v>
      </c>
      <c r="C334" s="87" t="s">
        <v>215</v>
      </c>
      <c r="D334" s="88" t="s">
        <v>8</v>
      </c>
      <c r="E334" s="93">
        <v>1500</v>
      </c>
      <c r="F334" s="95">
        <f t="shared" si="18"/>
        <v>2.2867352585611558</v>
      </c>
      <c r="G334" s="94">
        <f t="shared" si="19"/>
        <v>2.6045573502692072</v>
      </c>
      <c r="H334" s="98">
        <v>575.91359999999997</v>
      </c>
      <c r="I334" s="99" t="s">
        <v>38</v>
      </c>
      <c r="J334" s="102" t="s">
        <v>472</v>
      </c>
      <c r="K334" s="100" t="s">
        <v>62</v>
      </c>
      <c r="L334" s="89" t="s">
        <v>13</v>
      </c>
      <c r="M334" s="89" t="s">
        <v>473</v>
      </c>
    </row>
    <row r="335" spans="1:13" x14ac:dyDescent="0.2">
      <c r="A335" s="85">
        <v>42047</v>
      </c>
      <c r="B335" s="86" t="s">
        <v>247</v>
      </c>
      <c r="C335" s="87" t="s">
        <v>94</v>
      </c>
      <c r="D335" s="88" t="s">
        <v>8</v>
      </c>
      <c r="E335" s="93">
        <v>2700</v>
      </c>
      <c r="F335" s="95">
        <f t="shared" si="18"/>
        <v>4.1161234654100802</v>
      </c>
      <c r="G335" s="94">
        <f t="shared" si="19"/>
        <v>4.6882032304845733</v>
      </c>
      <c r="H335" s="98">
        <v>575.91359999999997</v>
      </c>
      <c r="I335" s="99" t="s">
        <v>12</v>
      </c>
      <c r="J335" s="102" t="s">
        <v>472</v>
      </c>
      <c r="K335" s="100" t="s">
        <v>59</v>
      </c>
      <c r="L335" s="89" t="s">
        <v>13</v>
      </c>
      <c r="M335" s="89" t="s">
        <v>473</v>
      </c>
    </row>
    <row r="336" spans="1:13" x14ac:dyDescent="0.2">
      <c r="A336" s="85">
        <v>42047</v>
      </c>
      <c r="B336" s="86" t="s">
        <v>241</v>
      </c>
      <c r="C336" s="87" t="s">
        <v>215</v>
      </c>
      <c r="D336" s="88" t="s">
        <v>8</v>
      </c>
      <c r="E336" s="93">
        <v>4800</v>
      </c>
      <c r="F336" s="95">
        <f t="shared" si="18"/>
        <v>7.3175528273956987</v>
      </c>
      <c r="G336" s="94">
        <f t="shared" si="19"/>
        <v>8.3345835208614627</v>
      </c>
      <c r="H336" s="98">
        <v>575.91359999999997</v>
      </c>
      <c r="I336" s="99" t="s">
        <v>12</v>
      </c>
      <c r="J336" s="102" t="s">
        <v>472</v>
      </c>
      <c r="K336" s="100" t="s">
        <v>59</v>
      </c>
      <c r="L336" s="89" t="s">
        <v>13</v>
      </c>
      <c r="M336" s="89" t="s">
        <v>473</v>
      </c>
    </row>
    <row r="337" spans="1:13" x14ac:dyDescent="0.2">
      <c r="A337" s="85">
        <v>42047</v>
      </c>
      <c r="B337" s="86" t="s">
        <v>273</v>
      </c>
      <c r="C337" s="87" t="s">
        <v>249</v>
      </c>
      <c r="D337" s="88" t="s">
        <v>8</v>
      </c>
      <c r="E337" s="93">
        <v>5000</v>
      </c>
      <c r="F337" s="95">
        <f t="shared" si="18"/>
        <v>7.6224508618705187</v>
      </c>
      <c r="G337" s="94">
        <f t="shared" si="19"/>
        <v>8.6818578342306907</v>
      </c>
      <c r="H337" s="98">
        <v>575.91359999999997</v>
      </c>
      <c r="I337" s="99" t="s">
        <v>12</v>
      </c>
      <c r="J337" s="102" t="s">
        <v>472</v>
      </c>
      <c r="K337" s="100" t="s">
        <v>59</v>
      </c>
      <c r="L337" s="89" t="s">
        <v>13</v>
      </c>
      <c r="M337" s="89" t="s">
        <v>473</v>
      </c>
    </row>
    <row r="338" spans="1:13" x14ac:dyDescent="0.2">
      <c r="A338" s="85">
        <v>42047</v>
      </c>
      <c r="B338" s="86" t="s">
        <v>248</v>
      </c>
      <c r="C338" s="87" t="s">
        <v>249</v>
      </c>
      <c r="D338" s="88" t="s">
        <v>8</v>
      </c>
      <c r="E338" s="93">
        <v>3000</v>
      </c>
      <c r="F338" s="95">
        <f t="shared" si="18"/>
        <v>4.5734705171223116</v>
      </c>
      <c r="G338" s="94">
        <f t="shared" si="19"/>
        <v>5.2091147005384144</v>
      </c>
      <c r="H338" s="98">
        <v>575.91359999999997</v>
      </c>
      <c r="I338" s="99" t="s">
        <v>12</v>
      </c>
      <c r="J338" s="102" t="s">
        <v>472</v>
      </c>
      <c r="K338" s="100" t="s">
        <v>59</v>
      </c>
      <c r="L338" s="89" t="s">
        <v>13</v>
      </c>
      <c r="M338" s="89" t="s">
        <v>473</v>
      </c>
    </row>
    <row r="339" spans="1:13" x14ac:dyDescent="0.2">
      <c r="A339" s="85">
        <v>42048</v>
      </c>
      <c r="B339" s="86" t="s">
        <v>109</v>
      </c>
      <c r="C339" s="87" t="s">
        <v>94</v>
      </c>
      <c r="D339" s="88" t="s">
        <v>9</v>
      </c>
      <c r="E339" s="93">
        <v>400</v>
      </c>
      <c r="F339" s="95">
        <f t="shared" si="18"/>
        <v>0.60979606894964156</v>
      </c>
      <c r="G339" s="94">
        <f t="shared" si="19"/>
        <v>0.6945486267384553</v>
      </c>
      <c r="H339" s="98">
        <v>575.91359999999997</v>
      </c>
      <c r="I339" s="99" t="s">
        <v>35</v>
      </c>
      <c r="J339" s="102" t="s">
        <v>472</v>
      </c>
      <c r="K339" s="100" t="s">
        <v>64</v>
      </c>
      <c r="L339" s="89" t="s">
        <v>13</v>
      </c>
      <c r="M339" s="89" t="s">
        <v>473</v>
      </c>
    </row>
    <row r="340" spans="1:13" x14ac:dyDescent="0.2">
      <c r="A340" s="85">
        <v>42048</v>
      </c>
      <c r="B340" s="86" t="s">
        <v>110</v>
      </c>
      <c r="C340" s="87" t="s">
        <v>94</v>
      </c>
      <c r="D340" s="88" t="s">
        <v>9</v>
      </c>
      <c r="E340" s="93">
        <v>400</v>
      </c>
      <c r="F340" s="95">
        <f t="shared" si="18"/>
        <v>0.60979606894964156</v>
      </c>
      <c r="G340" s="94">
        <f t="shared" si="19"/>
        <v>0.6945486267384553</v>
      </c>
      <c r="H340" s="98">
        <v>575.91359999999997</v>
      </c>
      <c r="I340" s="99" t="s">
        <v>35</v>
      </c>
      <c r="J340" s="102" t="s">
        <v>472</v>
      </c>
      <c r="K340" s="100" t="s">
        <v>64</v>
      </c>
      <c r="L340" s="89" t="s">
        <v>13</v>
      </c>
      <c r="M340" s="89" t="s">
        <v>473</v>
      </c>
    </row>
    <row r="341" spans="1:13" x14ac:dyDescent="0.2">
      <c r="A341" s="85">
        <v>42048</v>
      </c>
      <c r="B341" s="86" t="s">
        <v>112</v>
      </c>
      <c r="C341" s="87" t="s">
        <v>111</v>
      </c>
      <c r="D341" s="88" t="s">
        <v>9</v>
      </c>
      <c r="E341" s="93">
        <v>25000</v>
      </c>
      <c r="F341" s="95">
        <f t="shared" si="18"/>
        <v>38.112254309352593</v>
      </c>
      <c r="G341" s="94">
        <f t="shared" si="19"/>
        <v>43.409289171153453</v>
      </c>
      <c r="H341" s="98">
        <v>575.91359999999997</v>
      </c>
      <c r="I341" s="99" t="s">
        <v>35</v>
      </c>
      <c r="J341" s="102" t="s">
        <v>472</v>
      </c>
      <c r="K341" s="100" t="s">
        <v>64</v>
      </c>
      <c r="L341" s="89" t="s">
        <v>13</v>
      </c>
      <c r="M341" s="89" t="s">
        <v>473</v>
      </c>
    </row>
    <row r="342" spans="1:13" x14ac:dyDescent="0.2">
      <c r="A342" s="85">
        <v>42048</v>
      </c>
      <c r="B342" s="86" t="s">
        <v>113</v>
      </c>
      <c r="C342" s="87" t="s">
        <v>114</v>
      </c>
      <c r="D342" s="88" t="s">
        <v>9</v>
      </c>
      <c r="E342" s="93">
        <v>2750</v>
      </c>
      <c r="F342" s="95">
        <f t="shared" si="18"/>
        <v>4.1923479740287855</v>
      </c>
      <c r="G342" s="94">
        <f t="shared" si="19"/>
        <v>4.7750218088268799</v>
      </c>
      <c r="H342" s="98">
        <v>575.91359999999997</v>
      </c>
      <c r="I342" s="99" t="s">
        <v>35</v>
      </c>
      <c r="J342" s="102" t="s">
        <v>472</v>
      </c>
      <c r="K342" s="100" t="s">
        <v>65</v>
      </c>
      <c r="L342" s="89" t="s">
        <v>13</v>
      </c>
      <c r="M342" s="89" t="s">
        <v>473</v>
      </c>
    </row>
    <row r="343" spans="1:13" x14ac:dyDescent="0.2">
      <c r="A343" s="85">
        <v>42048</v>
      </c>
      <c r="B343" s="86" t="s">
        <v>116</v>
      </c>
      <c r="C343" s="87" t="s">
        <v>94</v>
      </c>
      <c r="D343" s="88" t="s">
        <v>9</v>
      </c>
      <c r="E343" s="93">
        <v>150</v>
      </c>
      <c r="F343" s="95">
        <f t="shared" si="18"/>
        <v>0.22867352585611558</v>
      </c>
      <c r="G343" s="94">
        <f t="shared" si="19"/>
        <v>0.26045573502692071</v>
      </c>
      <c r="H343" s="98">
        <v>575.91359999999997</v>
      </c>
      <c r="I343" s="99" t="s">
        <v>35</v>
      </c>
      <c r="J343" s="102" t="s">
        <v>472</v>
      </c>
      <c r="K343" s="100" t="s">
        <v>65</v>
      </c>
      <c r="L343" s="89" t="s">
        <v>13</v>
      </c>
      <c r="M343" s="89" t="s">
        <v>473</v>
      </c>
    </row>
    <row r="344" spans="1:13" x14ac:dyDescent="0.2">
      <c r="A344" s="85">
        <v>42048</v>
      </c>
      <c r="B344" s="86" t="s">
        <v>115</v>
      </c>
      <c r="C344" s="87" t="s">
        <v>94</v>
      </c>
      <c r="D344" s="88" t="s">
        <v>9</v>
      </c>
      <c r="E344" s="93">
        <v>150</v>
      </c>
      <c r="F344" s="95">
        <f t="shared" si="18"/>
        <v>0.22867352585611558</v>
      </c>
      <c r="G344" s="94">
        <f t="shared" si="19"/>
        <v>0.26045573502692071</v>
      </c>
      <c r="H344" s="98">
        <v>575.91359999999997</v>
      </c>
      <c r="I344" s="99" t="s">
        <v>35</v>
      </c>
      <c r="J344" s="102" t="s">
        <v>472</v>
      </c>
      <c r="K344" s="100" t="s">
        <v>65</v>
      </c>
      <c r="L344" s="89" t="s">
        <v>13</v>
      </c>
      <c r="M344" s="89" t="s">
        <v>473</v>
      </c>
    </row>
    <row r="345" spans="1:13" x14ac:dyDescent="0.2">
      <c r="A345" s="85">
        <v>42048</v>
      </c>
      <c r="B345" s="86" t="s">
        <v>117</v>
      </c>
      <c r="C345" s="87" t="s">
        <v>118</v>
      </c>
      <c r="D345" s="88" t="s">
        <v>9</v>
      </c>
      <c r="E345" s="93">
        <v>6670</v>
      </c>
      <c r="F345" s="95">
        <f t="shared" si="18"/>
        <v>10.168349449735272</v>
      </c>
      <c r="G345" s="94">
        <f t="shared" si="19"/>
        <v>11.581598350863741</v>
      </c>
      <c r="H345" s="98">
        <v>575.91359999999997</v>
      </c>
      <c r="I345" s="99" t="s">
        <v>35</v>
      </c>
      <c r="J345" s="102" t="s">
        <v>472</v>
      </c>
      <c r="K345" s="100" t="s">
        <v>67</v>
      </c>
      <c r="L345" s="89" t="s">
        <v>13</v>
      </c>
      <c r="M345" s="89" t="s">
        <v>473</v>
      </c>
    </row>
    <row r="346" spans="1:13" x14ac:dyDescent="0.2">
      <c r="A346" s="85">
        <v>42048</v>
      </c>
      <c r="B346" s="86" t="s">
        <v>149</v>
      </c>
      <c r="C346" s="87" t="s">
        <v>94</v>
      </c>
      <c r="D346" s="88" t="s">
        <v>8</v>
      </c>
      <c r="E346" s="93">
        <v>200</v>
      </c>
      <c r="F346" s="95">
        <f t="shared" si="18"/>
        <v>0.30489803447482078</v>
      </c>
      <c r="G346" s="94">
        <f t="shared" si="19"/>
        <v>0.34727431336922765</v>
      </c>
      <c r="H346" s="98">
        <v>575.91359999999997</v>
      </c>
      <c r="I346" s="99" t="s">
        <v>38</v>
      </c>
      <c r="J346" s="102" t="s">
        <v>472</v>
      </c>
      <c r="K346" s="100" t="s">
        <v>66</v>
      </c>
      <c r="L346" s="89" t="s">
        <v>13</v>
      </c>
      <c r="M346" s="89" t="s">
        <v>473</v>
      </c>
    </row>
    <row r="347" spans="1:13" x14ac:dyDescent="0.2">
      <c r="A347" s="85">
        <v>42048</v>
      </c>
      <c r="B347" s="86" t="s">
        <v>195</v>
      </c>
      <c r="C347" s="87" t="s">
        <v>94</v>
      </c>
      <c r="D347" s="88" t="s">
        <v>8</v>
      </c>
      <c r="E347" s="93">
        <v>1800</v>
      </c>
      <c r="F347" s="95">
        <f t="shared" si="18"/>
        <v>2.7440823102733867</v>
      </c>
      <c r="G347" s="94">
        <f t="shared" si="19"/>
        <v>3.1254688203230487</v>
      </c>
      <c r="H347" s="98">
        <v>575.91359999999997</v>
      </c>
      <c r="I347" s="99" t="s">
        <v>38</v>
      </c>
      <c r="J347" s="102" t="s">
        <v>472</v>
      </c>
      <c r="K347" s="100" t="s">
        <v>66</v>
      </c>
      <c r="L347" s="89" t="s">
        <v>13</v>
      </c>
      <c r="M347" s="89" t="s">
        <v>473</v>
      </c>
    </row>
    <row r="348" spans="1:13" x14ac:dyDescent="0.2">
      <c r="A348" s="85">
        <v>42048</v>
      </c>
      <c r="B348" s="86" t="s">
        <v>196</v>
      </c>
      <c r="C348" s="87" t="s">
        <v>94</v>
      </c>
      <c r="D348" s="88" t="s">
        <v>8</v>
      </c>
      <c r="E348" s="93">
        <v>1800</v>
      </c>
      <c r="F348" s="95">
        <f t="shared" si="18"/>
        <v>2.7440823102733867</v>
      </c>
      <c r="G348" s="94">
        <f t="shared" si="19"/>
        <v>3.1254688203230487</v>
      </c>
      <c r="H348" s="98">
        <v>575.91359999999997</v>
      </c>
      <c r="I348" s="99" t="s">
        <v>38</v>
      </c>
      <c r="J348" s="102" t="s">
        <v>472</v>
      </c>
      <c r="K348" s="100" t="s">
        <v>66</v>
      </c>
      <c r="L348" s="89" t="s">
        <v>13</v>
      </c>
      <c r="M348" s="89" t="s">
        <v>473</v>
      </c>
    </row>
    <row r="349" spans="1:13" x14ac:dyDescent="0.2">
      <c r="A349" s="85">
        <v>42048</v>
      </c>
      <c r="B349" s="86" t="s">
        <v>197</v>
      </c>
      <c r="C349" s="87" t="s">
        <v>94</v>
      </c>
      <c r="D349" s="88" t="s">
        <v>8</v>
      </c>
      <c r="E349" s="93">
        <v>800</v>
      </c>
      <c r="F349" s="95">
        <f t="shared" si="18"/>
        <v>1.2195921378992831</v>
      </c>
      <c r="G349" s="94">
        <f t="shared" si="19"/>
        <v>1.3890972534769106</v>
      </c>
      <c r="H349" s="98">
        <v>575.91359999999997</v>
      </c>
      <c r="I349" s="99" t="s">
        <v>38</v>
      </c>
      <c r="J349" s="102" t="s">
        <v>472</v>
      </c>
      <c r="K349" s="100" t="s">
        <v>66</v>
      </c>
      <c r="L349" s="89" t="s">
        <v>13</v>
      </c>
      <c r="M349" s="89" t="s">
        <v>473</v>
      </c>
    </row>
    <row r="350" spans="1:13" x14ac:dyDescent="0.2">
      <c r="A350" s="85">
        <v>42048</v>
      </c>
      <c r="B350" s="86" t="s">
        <v>198</v>
      </c>
      <c r="C350" s="87" t="s">
        <v>215</v>
      </c>
      <c r="D350" s="88" t="s">
        <v>8</v>
      </c>
      <c r="E350" s="93">
        <v>1500</v>
      </c>
      <c r="F350" s="95">
        <f t="shared" si="18"/>
        <v>2.2867352585611558</v>
      </c>
      <c r="G350" s="94">
        <f t="shared" si="19"/>
        <v>2.6045573502692072</v>
      </c>
      <c r="H350" s="98">
        <v>575.91359999999997</v>
      </c>
      <c r="I350" s="99" t="s">
        <v>38</v>
      </c>
      <c r="J350" s="102" t="s">
        <v>472</v>
      </c>
      <c r="K350" s="100" t="s">
        <v>66</v>
      </c>
      <c r="L350" s="89" t="s">
        <v>13</v>
      </c>
      <c r="M350" s="89" t="s">
        <v>473</v>
      </c>
    </row>
    <row r="351" spans="1:13" x14ac:dyDescent="0.2">
      <c r="A351" s="85">
        <v>42048</v>
      </c>
      <c r="B351" s="86" t="s">
        <v>142</v>
      </c>
      <c r="C351" s="87" t="s">
        <v>94</v>
      </c>
      <c r="D351" s="88" t="s">
        <v>8</v>
      </c>
      <c r="E351" s="93">
        <v>600</v>
      </c>
      <c r="F351" s="95">
        <f t="shared" si="18"/>
        <v>0.91469410342446233</v>
      </c>
      <c r="G351" s="94">
        <f t="shared" si="19"/>
        <v>1.0418229401076828</v>
      </c>
      <c r="H351" s="98">
        <v>575.91359999999997</v>
      </c>
      <c r="I351" s="99" t="s">
        <v>38</v>
      </c>
      <c r="J351" s="102" t="s">
        <v>472</v>
      </c>
      <c r="K351" s="100" t="s">
        <v>68</v>
      </c>
      <c r="L351" s="89" t="s">
        <v>13</v>
      </c>
      <c r="M351" s="89" t="s">
        <v>473</v>
      </c>
    </row>
    <row r="352" spans="1:13" x14ac:dyDescent="0.2">
      <c r="A352" s="85">
        <v>42048</v>
      </c>
      <c r="B352" s="86" t="s">
        <v>143</v>
      </c>
      <c r="C352" s="87" t="s">
        <v>94</v>
      </c>
      <c r="D352" s="88" t="s">
        <v>8</v>
      </c>
      <c r="E352" s="93">
        <v>600</v>
      </c>
      <c r="F352" s="95">
        <f t="shared" si="18"/>
        <v>0.91469410342446233</v>
      </c>
      <c r="G352" s="94">
        <f t="shared" si="19"/>
        <v>1.0418229401076828</v>
      </c>
      <c r="H352" s="98">
        <v>575.91359999999997</v>
      </c>
      <c r="I352" s="99" t="s">
        <v>38</v>
      </c>
      <c r="J352" s="102" t="s">
        <v>472</v>
      </c>
      <c r="K352" s="100" t="s">
        <v>68</v>
      </c>
      <c r="L352" s="89" t="s">
        <v>13</v>
      </c>
      <c r="M352" s="89" t="s">
        <v>473</v>
      </c>
    </row>
    <row r="353" spans="1:13" x14ac:dyDescent="0.2">
      <c r="A353" s="85">
        <v>42048</v>
      </c>
      <c r="B353" s="86" t="s">
        <v>247</v>
      </c>
      <c r="C353" s="87" t="s">
        <v>94</v>
      </c>
      <c r="D353" s="88" t="s">
        <v>8</v>
      </c>
      <c r="E353" s="93">
        <v>1800</v>
      </c>
      <c r="F353" s="95">
        <f t="shared" si="18"/>
        <v>2.7440823102733867</v>
      </c>
      <c r="G353" s="94">
        <f t="shared" si="19"/>
        <v>3.1254688203230487</v>
      </c>
      <c r="H353" s="98">
        <v>575.91359999999997</v>
      </c>
      <c r="I353" s="99" t="s">
        <v>12</v>
      </c>
      <c r="J353" s="102" t="s">
        <v>472</v>
      </c>
      <c r="K353" s="100" t="s">
        <v>59</v>
      </c>
      <c r="L353" s="89" t="s">
        <v>13</v>
      </c>
      <c r="M353" s="89" t="s">
        <v>473</v>
      </c>
    </row>
    <row r="354" spans="1:13" x14ac:dyDescent="0.2">
      <c r="A354" s="85">
        <v>42048</v>
      </c>
      <c r="B354" s="86" t="s">
        <v>241</v>
      </c>
      <c r="C354" s="87" t="s">
        <v>215</v>
      </c>
      <c r="D354" s="88" t="s">
        <v>8</v>
      </c>
      <c r="E354" s="93">
        <v>2900</v>
      </c>
      <c r="F354" s="95">
        <f t="shared" si="18"/>
        <v>4.4210214998849011</v>
      </c>
      <c r="G354" s="94">
        <f t="shared" si="19"/>
        <v>5.0354775438538004</v>
      </c>
      <c r="H354" s="98">
        <v>575.91359999999997</v>
      </c>
      <c r="I354" s="99" t="s">
        <v>12</v>
      </c>
      <c r="J354" s="102" t="s">
        <v>472</v>
      </c>
      <c r="K354" s="100" t="s">
        <v>59</v>
      </c>
      <c r="L354" s="89" t="s">
        <v>13</v>
      </c>
      <c r="M354" s="89" t="s">
        <v>473</v>
      </c>
    </row>
    <row r="355" spans="1:13" x14ac:dyDescent="0.2">
      <c r="A355" s="85">
        <v>42048</v>
      </c>
      <c r="B355" s="86" t="s">
        <v>248</v>
      </c>
      <c r="C355" s="87" t="s">
        <v>249</v>
      </c>
      <c r="D355" s="88" t="s">
        <v>8</v>
      </c>
      <c r="E355" s="93">
        <v>3000</v>
      </c>
      <c r="F355" s="95">
        <f t="shared" si="18"/>
        <v>4.5734705171223116</v>
      </c>
      <c r="G355" s="94">
        <f t="shared" si="19"/>
        <v>5.2091147005384144</v>
      </c>
      <c r="H355" s="98">
        <v>575.91359999999997</v>
      </c>
      <c r="I355" s="99" t="s">
        <v>12</v>
      </c>
      <c r="J355" s="102" t="s">
        <v>472</v>
      </c>
      <c r="K355" s="100" t="s">
        <v>59</v>
      </c>
      <c r="L355" s="89" t="s">
        <v>13</v>
      </c>
      <c r="M355" s="89" t="s">
        <v>473</v>
      </c>
    </row>
    <row r="356" spans="1:13" x14ac:dyDescent="0.2">
      <c r="A356" s="85">
        <v>42048</v>
      </c>
      <c r="B356" s="86" t="s">
        <v>273</v>
      </c>
      <c r="C356" s="87" t="s">
        <v>249</v>
      </c>
      <c r="D356" s="88" t="s">
        <v>8</v>
      </c>
      <c r="E356" s="93">
        <v>5000</v>
      </c>
      <c r="F356" s="95">
        <f t="shared" si="18"/>
        <v>7.6224508618705187</v>
      </c>
      <c r="G356" s="94">
        <f t="shared" si="19"/>
        <v>8.6818578342306907</v>
      </c>
      <c r="H356" s="98">
        <v>575.91359999999997</v>
      </c>
      <c r="I356" s="99" t="s">
        <v>12</v>
      </c>
      <c r="J356" s="102" t="s">
        <v>472</v>
      </c>
      <c r="K356" s="100" t="s">
        <v>59</v>
      </c>
      <c r="L356" s="89" t="s">
        <v>13</v>
      </c>
      <c r="M356" s="89" t="s">
        <v>473</v>
      </c>
    </row>
    <row r="357" spans="1:13" x14ac:dyDescent="0.2">
      <c r="A357" s="85">
        <v>42049</v>
      </c>
      <c r="B357" s="86" t="s">
        <v>119</v>
      </c>
      <c r="C357" s="87" t="s">
        <v>103</v>
      </c>
      <c r="D357" s="88" t="s">
        <v>9</v>
      </c>
      <c r="E357" s="93">
        <v>2000</v>
      </c>
      <c r="F357" s="95">
        <f t="shared" si="18"/>
        <v>3.0489803447482076</v>
      </c>
      <c r="G357" s="94">
        <f t="shared" si="19"/>
        <v>3.4727431336922763</v>
      </c>
      <c r="H357" s="98">
        <v>575.91359999999997</v>
      </c>
      <c r="I357" s="99" t="s">
        <v>35</v>
      </c>
      <c r="J357" s="102" t="s">
        <v>472</v>
      </c>
      <c r="K357" s="100" t="s">
        <v>69</v>
      </c>
      <c r="L357" s="89" t="s">
        <v>13</v>
      </c>
      <c r="M357" s="89" t="s">
        <v>473</v>
      </c>
    </row>
    <row r="358" spans="1:13" x14ac:dyDescent="0.2">
      <c r="A358" s="85">
        <v>42049</v>
      </c>
      <c r="B358" s="86" t="s">
        <v>142</v>
      </c>
      <c r="C358" s="87" t="s">
        <v>94</v>
      </c>
      <c r="D358" s="88" t="s">
        <v>8</v>
      </c>
      <c r="E358" s="93">
        <v>600</v>
      </c>
      <c r="F358" s="95">
        <f t="shared" si="18"/>
        <v>0.91469410342446233</v>
      </c>
      <c r="G358" s="94">
        <f t="shared" si="19"/>
        <v>1.0418229401076828</v>
      </c>
      <c r="H358" s="98">
        <v>575.91359999999997</v>
      </c>
      <c r="I358" s="99" t="s">
        <v>38</v>
      </c>
      <c r="J358" s="102" t="s">
        <v>472</v>
      </c>
      <c r="K358" s="100" t="s">
        <v>68</v>
      </c>
      <c r="L358" s="89" t="s">
        <v>13</v>
      </c>
      <c r="M358" s="89" t="s">
        <v>473</v>
      </c>
    </row>
    <row r="359" spans="1:13" x14ac:dyDescent="0.2">
      <c r="A359" s="85">
        <v>42049</v>
      </c>
      <c r="B359" s="86" t="s">
        <v>247</v>
      </c>
      <c r="C359" s="87" t="s">
        <v>94</v>
      </c>
      <c r="D359" s="88" t="s">
        <v>8</v>
      </c>
      <c r="E359" s="93">
        <v>300</v>
      </c>
      <c r="F359" s="95">
        <f t="shared" si="18"/>
        <v>0.45734705171223117</v>
      </c>
      <c r="G359" s="94">
        <f t="shared" si="19"/>
        <v>0.52091147005384142</v>
      </c>
      <c r="H359" s="98">
        <v>575.91359999999997</v>
      </c>
      <c r="I359" s="99" t="s">
        <v>12</v>
      </c>
      <c r="J359" s="102" t="s">
        <v>472</v>
      </c>
      <c r="K359" s="100" t="s">
        <v>59</v>
      </c>
      <c r="L359" s="89" t="s">
        <v>13</v>
      </c>
      <c r="M359" s="89" t="s">
        <v>473</v>
      </c>
    </row>
    <row r="360" spans="1:13" x14ac:dyDescent="0.2">
      <c r="A360" s="85">
        <v>42049</v>
      </c>
      <c r="B360" s="86" t="s">
        <v>259</v>
      </c>
      <c r="C360" s="87" t="s">
        <v>94</v>
      </c>
      <c r="D360" s="88" t="s">
        <v>8</v>
      </c>
      <c r="E360" s="93">
        <v>7500</v>
      </c>
      <c r="F360" s="95">
        <f t="shared" si="18"/>
        <v>11.433676292805778</v>
      </c>
      <c r="G360" s="94">
        <f t="shared" si="19"/>
        <v>13.022786751346036</v>
      </c>
      <c r="H360" s="98">
        <v>575.91359999999997</v>
      </c>
      <c r="I360" s="99" t="s">
        <v>12</v>
      </c>
      <c r="J360" s="102" t="s">
        <v>472</v>
      </c>
      <c r="K360" s="100" t="s">
        <v>59</v>
      </c>
      <c r="L360" s="89" t="s">
        <v>13</v>
      </c>
      <c r="M360" s="89" t="s">
        <v>473</v>
      </c>
    </row>
    <row r="361" spans="1:13" x14ac:dyDescent="0.2">
      <c r="A361" s="85">
        <v>42049</v>
      </c>
      <c r="B361" s="86" t="s">
        <v>248</v>
      </c>
      <c r="C361" s="87" t="s">
        <v>249</v>
      </c>
      <c r="D361" s="88" t="s">
        <v>8</v>
      </c>
      <c r="E361" s="93">
        <v>3000</v>
      </c>
      <c r="F361" s="95">
        <f t="shared" si="18"/>
        <v>4.5734705171223116</v>
      </c>
      <c r="G361" s="94">
        <f t="shared" si="19"/>
        <v>5.2091147005384144</v>
      </c>
      <c r="H361" s="98">
        <v>575.91359999999997</v>
      </c>
      <c r="I361" s="99" t="s">
        <v>12</v>
      </c>
      <c r="J361" s="102" t="s">
        <v>472</v>
      </c>
      <c r="K361" s="100" t="s">
        <v>59</v>
      </c>
      <c r="L361" s="89" t="s">
        <v>13</v>
      </c>
      <c r="M361" s="89" t="s">
        <v>473</v>
      </c>
    </row>
    <row r="362" spans="1:13" x14ac:dyDescent="0.2">
      <c r="A362" s="85">
        <v>42049</v>
      </c>
      <c r="B362" s="86" t="s">
        <v>254</v>
      </c>
      <c r="C362" s="87" t="s">
        <v>94</v>
      </c>
      <c r="D362" s="88" t="s">
        <v>8</v>
      </c>
      <c r="E362" s="93">
        <v>600</v>
      </c>
      <c r="F362" s="95">
        <f t="shared" si="18"/>
        <v>0.91469410342446233</v>
      </c>
      <c r="G362" s="94">
        <f t="shared" si="19"/>
        <v>1.0418229401076828</v>
      </c>
      <c r="H362" s="98">
        <v>575.91359999999997</v>
      </c>
      <c r="I362" s="99" t="s">
        <v>12</v>
      </c>
      <c r="J362" s="102" t="s">
        <v>472</v>
      </c>
      <c r="K362" s="100" t="s">
        <v>59</v>
      </c>
      <c r="L362" s="89" t="s">
        <v>13</v>
      </c>
      <c r="M362" s="89" t="s">
        <v>473</v>
      </c>
    </row>
    <row r="363" spans="1:13" x14ac:dyDescent="0.2">
      <c r="A363" s="85">
        <v>42052</v>
      </c>
      <c r="B363" s="86" t="s">
        <v>140</v>
      </c>
      <c r="C363" s="87" t="s">
        <v>135</v>
      </c>
      <c r="D363" s="88" t="s">
        <v>136</v>
      </c>
      <c r="E363" s="93">
        <v>67000</v>
      </c>
      <c r="F363" s="95">
        <f t="shared" si="18"/>
        <v>102.14084154906496</v>
      </c>
      <c r="G363" s="94">
        <f t="shared" si="19"/>
        <v>116.33689497869125</v>
      </c>
      <c r="H363" s="98">
        <v>575.91359999999997</v>
      </c>
      <c r="I363" s="99" t="str">
        <f>I362</f>
        <v>I33</v>
      </c>
      <c r="J363" s="102" t="s">
        <v>472</v>
      </c>
      <c r="K363" s="100" t="s">
        <v>72</v>
      </c>
      <c r="L363" s="89" t="s">
        <v>13</v>
      </c>
      <c r="M363" s="89" t="s">
        <v>473</v>
      </c>
    </row>
    <row r="364" spans="1:13" x14ac:dyDescent="0.2">
      <c r="A364" s="85">
        <v>42052</v>
      </c>
      <c r="B364" s="86" t="s">
        <v>150</v>
      </c>
      <c r="C364" s="87" t="s">
        <v>94</v>
      </c>
      <c r="D364" s="88" t="s">
        <v>8</v>
      </c>
      <c r="E364" s="93">
        <v>1400</v>
      </c>
      <c r="F364" s="95">
        <f t="shared" si="18"/>
        <v>2.1342862413237453</v>
      </c>
      <c r="G364" s="94">
        <f t="shared" si="19"/>
        <v>2.4309201935845932</v>
      </c>
      <c r="H364" s="98">
        <v>575.91359999999997</v>
      </c>
      <c r="I364" s="99" t="s">
        <v>38</v>
      </c>
      <c r="J364" s="102" t="s">
        <v>472</v>
      </c>
      <c r="K364" s="100" t="s">
        <v>70</v>
      </c>
      <c r="L364" s="89" t="s">
        <v>13</v>
      </c>
      <c r="M364" s="89" t="s">
        <v>473</v>
      </c>
    </row>
    <row r="365" spans="1:13" x14ac:dyDescent="0.2">
      <c r="A365" s="85">
        <v>42052</v>
      </c>
      <c r="B365" s="86" t="s">
        <v>199</v>
      </c>
      <c r="C365" s="87" t="s">
        <v>94</v>
      </c>
      <c r="D365" s="88" t="s">
        <v>8</v>
      </c>
      <c r="E365" s="93">
        <v>300</v>
      </c>
      <c r="F365" s="95">
        <f t="shared" si="18"/>
        <v>0.45734705171223117</v>
      </c>
      <c r="G365" s="94">
        <f t="shared" si="19"/>
        <v>0.52091147005384142</v>
      </c>
      <c r="H365" s="98">
        <v>575.91359999999997</v>
      </c>
      <c r="I365" s="99" t="s">
        <v>38</v>
      </c>
      <c r="J365" s="102" t="s">
        <v>472</v>
      </c>
      <c r="K365" s="100" t="s">
        <v>70</v>
      </c>
      <c r="L365" s="89" t="s">
        <v>13</v>
      </c>
      <c r="M365" s="89" t="s">
        <v>473</v>
      </c>
    </row>
    <row r="366" spans="1:13" x14ac:dyDescent="0.2">
      <c r="A366" s="85">
        <v>42052</v>
      </c>
      <c r="B366" s="86" t="s">
        <v>200</v>
      </c>
      <c r="C366" s="87" t="s">
        <v>94</v>
      </c>
      <c r="D366" s="88" t="s">
        <v>8</v>
      </c>
      <c r="E366" s="93">
        <v>300</v>
      </c>
      <c r="F366" s="95">
        <f t="shared" si="18"/>
        <v>0.45734705171223117</v>
      </c>
      <c r="G366" s="94">
        <f t="shared" si="19"/>
        <v>0.52091147005384142</v>
      </c>
      <c r="H366" s="98">
        <v>575.91359999999997</v>
      </c>
      <c r="I366" s="99" t="s">
        <v>38</v>
      </c>
      <c r="J366" s="102" t="s">
        <v>472</v>
      </c>
      <c r="K366" s="100" t="s">
        <v>70</v>
      </c>
      <c r="L366" s="89" t="s">
        <v>13</v>
      </c>
      <c r="M366" s="89" t="s">
        <v>473</v>
      </c>
    </row>
    <row r="367" spans="1:13" x14ac:dyDescent="0.2">
      <c r="A367" s="85">
        <v>42052</v>
      </c>
      <c r="B367" s="86" t="s">
        <v>201</v>
      </c>
      <c r="C367" s="87" t="s">
        <v>94</v>
      </c>
      <c r="D367" s="88" t="s">
        <v>8</v>
      </c>
      <c r="E367" s="93">
        <v>1400</v>
      </c>
      <c r="F367" s="95">
        <f t="shared" si="18"/>
        <v>2.1342862413237453</v>
      </c>
      <c r="G367" s="94">
        <f t="shared" si="19"/>
        <v>2.4309201935845932</v>
      </c>
      <c r="H367" s="98">
        <v>575.91359999999997</v>
      </c>
      <c r="I367" s="99" t="s">
        <v>38</v>
      </c>
      <c r="J367" s="102" t="s">
        <v>472</v>
      </c>
      <c r="K367" s="100" t="s">
        <v>70</v>
      </c>
      <c r="L367" s="89" t="s">
        <v>13</v>
      </c>
      <c r="M367" s="89" t="s">
        <v>473</v>
      </c>
    </row>
    <row r="368" spans="1:13" x14ac:dyDescent="0.2">
      <c r="A368" s="85">
        <v>42052</v>
      </c>
      <c r="B368" s="86" t="s">
        <v>202</v>
      </c>
      <c r="C368" s="87" t="s">
        <v>215</v>
      </c>
      <c r="D368" s="88" t="s">
        <v>8</v>
      </c>
      <c r="E368" s="93">
        <v>1200</v>
      </c>
      <c r="F368" s="95">
        <f t="shared" si="18"/>
        <v>1.8293882068489247</v>
      </c>
      <c r="G368" s="94">
        <f t="shared" si="19"/>
        <v>2.0836458802153657</v>
      </c>
      <c r="H368" s="98">
        <v>575.91359999999997</v>
      </c>
      <c r="I368" s="99" t="s">
        <v>38</v>
      </c>
      <c r="J368" s="102" t="s">
        <v>472</v>
      </c>
      <c r="K368" s="100" t="s">
        <v>70</v>
      </c>
      <c r="L368" s="89" t="s">
        <v>13</v>
      </c>
      <c r="M368" s="89" t="s">
        <v>473</v>
      </c>
    </row>
    <row r="369" spans="1:13" x14ac:dyDescent="0.2">
      <c r="A369" s="85">
        <v>42052</v>
      </c>
      <c r="B369" s="86" t="s">
        <v>142</v>
      </c>
      <c r="C369" s="87" t="s">
        <v>94</v>
      </c>
      <c r="D369" s="88" t="s">
        <v>8</v>
      </c>
      <c r="E369" s="93">
        <v>600</v>
      </c>
      <c r="F369" s="95">
        <f t="shared" si="18"/>
        <v>0.91469410342446233</v>
      </c>
      <c r="G369" s="94">
        <f t="shared" si="19"/>
        <v>1.0418229401076828</v>
      </c>
      <c r="H369" s="98">
        <v>575.91359999999997</v>
      </c>
      <c r="I369" s="99" t="s">
        <v>38</v>
      </c>
      <c r="J369" s="102" t="s">
        <v>472</v>
      </c>
      <c r="K369" s="100" t="s">
        <v>71</v>
      </c>
      <c r="L369" s="89" t="s">
        <v>13</v>
      </c>
      <c r="M369" s="89" t="s">
        <v>473</v>
      </c>
    </row>
    <row r="370" spans="1:13" x14ac:dyDescent="0.2">
      <c r="A370" s="85">
        <v>42052</v>
      </c>
      <c r="B370" s="86" t="s">
        <v>143</v>
      </c>
      <c r="C370" s="87" t="s">
        <v>94</v>
      </c>
      <c r="D370" s="88" t="s">
        <v>8</v>
      </c>
      <c r="E370" s="93">
        <v>600</v>
      </c>
      <c r="F370" s="95">
        <f t="shared" si="18"/>
        <v>0.91469410342446233</v>
      </c>
      <c r="G370" s="94">
        <f t="shared" si="19"/>
        <v>1.0418229401076828</v>
      </c>
      <c r="H370" s="98">
        <v>575.91359999999997</v>
      </c>
      <c r="I370" s="99" t="s">
        <v>38</v>
      </c>
      <c r="J370" s="102" t="s">
        <v>472</v>
      </c>
      <c r="K370" s="100" t="s">
        <v>71</v>
      </c>
      <c r="L370" s="89" t="s">
        <v>13</v>
      </c>
      <c r="M370" s="89" t="s">
        <v>473</v>
      </c>
    </row>
    <row r="371" spans="1:13" x14ac:dyDescent="0.2">
      <c r="A371" s="85">
        <v>42053</v>
      </c>
      <c r="B371" s="86" t="s">
        <v>142</v>
      </c>
      <c r="C371" s="87" t="s">
        <v>94</v>
      </c>
      <c r="D371" s="88" t="s">
        <v>8</v>
      </c>
      <c r="E371" s="93">
        <v>600</v>
      </c>
      <c r="F371" s="95">
        <f t="shared" si="18"/>
        <v>0.91469410342446233</v>
      </c>
      <c r="G371" s="94">
        <f t="shared" si="19"/>
        <v>1.0418229401076828</v>
      </c>
      <c r="H371" s="98">
        <v>575.91359999999997</v>
      </c>
      <c r="I371" s="99" t="s">
        <v>38</v>
      </c>
      <c r="J371" s="102" t="s">
        <v>472</v>
      </c>
      <c r="K371" s="100" t="s">
        <v>71</v>
      </c>
      <c r="L371" s="89" t="s">
        <v>13</v>
      </c>
      <c r="M371" s="89" t="s">
        <v>473</v>
      </c>
    </row>
    <row r="372" spans="1:13" x14ac:dyDescent="0.2">
      <c r="A372" s="85">
        <v>42053</v>
      </c>
      <c r="B372" s="86" t="s">
        <v>143</v>
      </c>
      <c r="C372" s="87" t="s">
        <v>94</v>
      </c>
      <c r="D372" s="88" t="s">
        <v>8</v>
      </c>
      <c r="E372" s="93">
        <v>600</v>
      </c>
      <c r="F372" s="95">
        <f t="shared" si="18"/>
        <v>0.91469410342446233</v>
      </c>
      <c r="G372" s="94">
        <f t="shared" si="19"/>
        <v>1.0418229401076828</v>
      </c>
      <c r="H372" s="98">
        <v>575.91359999999997</v>
      </c>
      <c r="I372" s="99" t="s">
        <v>38</v>
      </c>
      <c r="J372" s="102" t="s">
        <v>472</v>
      </c>
      <c r="K372" s="100" t="s">
        <v>71</v>
      </c>
      <c r="L372" s="89" t="s">
        <v>13</v>
      </c>
      <c r="M372" s="89" t="s">
        <v>473</v>
      </c>
    </row>
    <row r="373" spans="1:13" x14ac:dyDescent="0.2">
      <c r="A373" s="85">
        <v>42053</v>
      </c>
      <c r="B373" s="86" t="s">
        <v>151</v>
      </c>
      <c r="C373" s="87" t="s">
        <v>94</v>
      </c>
      <c r="D373" s="88" t="s">
        <v>8</v>
      </c>
      <c r="E373" s="93">
        <v>800</v>
      </c>
      <c r="F373" s="95">
        <f t="shared" si="18"/>
        <v>1.2195921378992831</v>
      </c>
      <c r="G373" s="94">
        <f t="shared" si="19"/>
        <v>1.3890972534769106</v>
      </c>
      <c r="H373" s="98">
        <v>575.91359999999997</v>
      </c>
      <c r="I373" s="99" t="s">
        <v>38</v>
      </c>
      <c r="J373" s="102" t="s">
        <v>472</v>
      </c>
      <c r="K373" s="100" t="s">
        <v>73</v>
      </c>
      <c r="L373" s="89" t="s">
        <v>13</v>
      </c>
      <c r="M373" s="89" t="s">
        <v>473</v>
      </c>
    </row>
    <row r="374" spans="1:13" x14ac:dyDescent="0.2">
      <c r="A374" s="85">
        <v>42053</v>
      </c>
      <c r="B374" s="86" t="s">
        <v>158</v>
      </c>
      <c r="C374" s="87" t="s">
        <v>94</v>
      </c>
      <c r="D374" s="88" t="s">
        <v>8</v>
      </c>
      <c r="E374" s="93">
        <v>1000</v>
      </c>
      <c r="F374" s="95">
        <f t="shared" si="18"/>
        <v>1.5244901723741038</v>
      </c>
      <c r="G374" s="94">
        <f t="shared" si="19"/>
        <v>1.7363715668461381</v>
      </c>
      <c r="H374" s="98">
        <v>575.91359999999997</v>
      </c>
      <c r="I374" s="99" t="s">
        <v>38</v>
      </c>
      <c r="J374" s="102" t="s">
        <v>472</v>
      </c>
      <c r="K374" s="100" t="s">
        <v>73</v>
      </c>
      <c r="L374" s="89" t="s">
        <v>13</v>
      </c>
      <c r="M374" s="89" t="s">
        <v>473</v>
      </c>
    </row>
    <row r="375" spans="1:13" x14ac:dyDescent="0.2">
      <c r="A375" s="85">
        <v>42053</v>
      </c>
      <c r="B375" s="86" t="s">
        <v>159</v>
      </c>
      <c r="C375" s="87" t="s">
        <v>94</v>
      </c>
      <c r="D375" s="88" t="s">
        <v>8</v>
      </c>
      <c r="E375" s="93">
        <v>1000</v>
      </c>
      <c r="F375" s="95">
        <f t="shared" si="18"/>
        <v>1.5244901723741038</v>
      </c>
      <c r="G375" s="94">
        <f t="shared" si="19"/>
        <v>1.7363715668461381</v>
      </c>
      <c r="H375" s="98">
        <v>575.91359999999997</v>
      </c>
      <c r="I375" s="99" t="s">
        <v>38</v>
      </c>
      <c r="J375" s="102" t="s">
        <v>472</v>
      </c>
      <c r="K375" s="100" t="s">
        <v>73</v>
      </c>
      <c r="L375" s="89" t="s">
        <v>13</v>
      </c>
      <c r="M375" s="89" t="s">
        <v>473</v>
      </c>
    </row>
    <row r="376" spans="1:13" x14ac:dyDescent="0.2">
      <c r="A376" s="85">
        <v>42053</v>
      </c>
      <c r="B376" s="86" t="s">
        <v>160</v>
      </c>
      <c r="C376" s="87" t="s">
        <v>94</v>
      </c>
      <c r="D376" s="88" t="s">
        <v>8</v>
      </c>
      <c r="E376" s="93">
        <v>800</v>
      </c>
      <c r="F376" s="95">
        <f t="shared" si="18"/>
        <v>1.2195921378992831</v>
      </c>
      <c r="G376" s="94">
        <f t="shared" si="19"/>
        <v>1.3890972534769106</v>
      </c>
      <c r="H376" s="98">
        <v>575.91359999999997</v>
      </c>
      <c r="I376" s="99" t="s">
        <v>38</v>
      </c>
      <c r="J376" s="102" t="s">
        <v>472</v>
      </c>
      <c r="K376" s="100" t="s">
        <v>73</v>
      </c>
      <c r="L376" s="89" t="s">
        <v>13</v>
      </c>
      <c r="M376" s="89" t="s">
        <v>473</v>
      </c>
    </row>
    <row r="377" spans="1:13" x14ac:dyDescent="0.2">
      <c r="A377" s="85">
        <v>42053</v>
      </c>
      <c r="B377" s="86" t="s">
        <v>161</v>
      </c>
      <c r="C377" s="87" t="s">
        <v>215</v>
      </c>
      <c r="D377" s="88" t="s">
        <v>8</v>
      </c>
      <c r="E377" s="93">
        <v>1500</v>
      </c>
      <c r="F377" s="95">
        <f t="shared" si="18"/>
        <v>2.2867352585611558</v>
      </c>
      <c r="G377" s="94">
        <f t="shared" si="19"/>
        <v>2.6045573502692072</v>
      </c>
      <c r="H377" s="98">
        <v>575.91359999999997</v>
      </c>
      <c r="I377" s="99" t="s">
        <v>38</v>
      </c>
      <c r="J377" s="102" t="s">
        <v>472</v>
      </c>
      <c r="K377" s="100" t="s">
        <v>73</v>
      </c>
      <c r="L377" s="89" t="s">
        <v>13</v>
      </c>
      <c r="M377" s="89" t="s">
        <v>473</v>
      </c>
    </row>
    <row r="378" spans="1:13" x14ac:dyDescent="0.2">
      <c r="A378" s="85">
        <v>42053</v>
      </c>
      <c r="B378" s="86" t="s">
        <v>260</v>
      </c>
      <c r="C378" s="87" t="s">
        <v>94</v>
      </c>
      <c r="D378" s="88" t="s">
        <v>8</v>
      </c>
      <c r="E378" s="93">
        <v>1500</v>
      </c>
      <c r="F378" s="95">
        <f t="shared" si="18"/>
        <v>2.2867352585611558</v>
      </c>
      <c r="G378" s="94">
        <f t="shared" si="19"/>
        <v>2.6045573502692072</v>
      </c>
      <c r="H378" s="98">
        <v>575.91359999999997</v>
      </c>
      <c r="I378" s="99" t="s">
        <v>12</v>
      </c>
      <c r="J378" s="102" t="s">
        <v>472</v>
      </c>
      <c r="K378" s="100" t="s">
        <v>74</v>
      </c>
      <c r="L378" s="89" t="s">
        <v>13</v>
      </c>
      <c r="M378" s="89" t="s">
        <v>473</v>
      </c>
    </row>
    <row r="379" spans="1:13" x14ac:dyDescent="0.2">
      <c r="A379" s="85">
        <v>42053</v>
      </c>
      <c r="B379" s="86" t="s">
        <v>261</v>
      </c>
      <c r="C379" s="87" t="s">
        <v>94</v>
      </c>
      <c r="D379" s="88" t="s">
        <v>8</v>
      </c>
      <c r="E379" s="93">
        <v>1500</v>
      </c>
      <c r="F379" s="95">
        <f t="shared" si="18"/>
        <v>2.2867352585611558</v>
      </c>
      <c r="G379" s="94">
        <f t="shared" si="19"/>
        <v>2.6045573502692072</v>
      </c>
      <c r="H379" s="98">
        <v>575.91359999999997</v>
      </c>
      <c r="I379" s="99" t="s">
        <v>12</v>
      </c>
      <c r="J379" s="102" t="s">
        <v>472</v>
      </c>
      <c r="K379" s="100" t="s">
        <v>74</v>
      </c>
      <c r="L379" s="89" t="s">
        <v>13</v>
      </c>
      <c r="M379" s="89" t="s">
        <v>473</v>
      </c>
    </row>
    <row r="380" spans="1:13" x14ac:dyDescent="0.2">
      <c r="A380" s="85">
        <v>42053</v>
      </c>
      <c r="B380" s="86" t="s">
        <v>241</v>
      </c>
      <c r="C380" s="87" t="s">
        <v>215</v>
      </c>
      <c r="D380" s="88" t="s">
        <v>8</v>
      </c>
      <c r="E380" s="93">
        <v>1300</v>
      </c>
      <c r="F380" s="95">
        <f t="shared" si="18"/>
        <v>1.9818372240863349</v>
      </c>
      <c r="G380" s="94">
        <f t="shared" si="19"/>
        <v>2.2572830368999797</v>
      </c>
      <c r="H380" s="98">
        <v>575.91359999999997</v>
      </c>
      <c r="I380" s="99" t="s">
        <v>12</v>
      </c>
      <c r="J380" s="102" t="s">
        <v>472</v>
      </c>
      <c r="K380" s="100" t="s">
        <v>74</v>
      </c>
      <c r="L380" s="89" t="s">
        <v>13</v>
      </c>
      <c r="M380" s="89" t="s">
        <v>473</v>
      </c>
    </row>
    <row r="381" spans="1:13" x14ac:dyDescent="0.2">
      <c r="A381" s="85">
        <v>42054</v>
      </c>
      <c r="B381" s="86" t="s">
        <v>142</v>
      </c>
      <c r="C381" s="87" t="s">
        <v>94</v>
      </c>
      <c r="D381" s="88" t="s">
        <v>8</v>
      </c>
      <c r="E381" s="93">
        <v>600</v>
      </c>
      <c r="F381" s="95">
        <f t="shared" si="18"/>
        <v>0.91469410342446233</v>
      </c>
      <c r="G381" s="94">
        <f t="shared" si="19"/>
        <v>1.0418229401076828</v>
      </c>
      <c r="H381" s="98">
        <v>575.91359999999997</v>
      </c>
      <c r="I381" s="99" t="s">
        <v>38</v>
      </c>
      <c r="J381" s="102" t="s">
        <v>472</v>
      </c>
      <c r="K381" s="100" t="s">
        <v>71</v>
      </c>
      <c r="L381" s="89" t="s">
        <v>13</v>
      </c>
      <c r="M381" s="89" t="s">
        <v>473</v>
      </c>
    </row>
    <row r="382" spans="1:13" x14ac:dyDescent="0.2">
      <c r="A382" s="85">
        <v>42054</v>
      </c>
      <c r="B382" s="86" t="s">
        <v>143</v>
      </c>
      <c r="C382" s="87" t="s">
        <v>94</v>
      </c>
      <c r="D382" s="88" t="s">
        <v>8</v>
      </c>
      <c r="E382" s="93">
        <v>600</v>
      </c>
      <c r="F382" s="95">
        <f t="shared" si="18"/>
        <v>0.91469410342446233</v>
      </c>
      <c r="G382" s="94">
        <f t="shared" si="19"/>
        <v>1.0418229401076828</v>
      </c>
      <c r="H382" s="98">
        <v>575.91359999999997</v>
      </c>
      <c r="I382" s="99" t="s">
        <v>38</v>
      </c>
      <c r="J382" s="102" t="s">
        <v>472</v>
      </c>
      <c r="K382" s="100" t="s">
        <v>71</v>
      </c>
      <c r="L382" s="89" t="s">
        <v>13</v>
      </c>
      <c r="M382" s="89" t="s">
        <v>473</v>
      </c>
    </row>
    <row r="383" spans="1:13" x14ac:dyDescent="0.2">
      <c r="A383" s="85">
        <v>42054</v>
      </c>
      <c r="B383" s="86" t="s">
        <v>152</v>
      </c>
      <c r="C383" s="87" t="s">
        <v>94</v>
      </c>
      <c r="D383" s="88" t="s">
        <v>8</v>
      </c>
      <c r="E383" s="93">
        <v>300</v>
      </c>
      <c r="F383" s="95">
        <f t="shared" si="18"/>
        <v>0.45734705171223117</v>
      </c>
      <c r="G383" s="94">
        <f t="shared" si="19"/>
        <v>0.52091147005384142</v>
      </c>
      <c r="H383" s="98">
        <v>575.91359999999997</v>
      </c>
      <c r="I383" s="99" t="s">
        <v>38</v>
      </c>
      <c r="J383" s="102" t="s">
        <v>472</v>
      </c>
      <c r="K383" s="100" t="s">
        <v>76</v>
      </c>
      <c r="L383" s="89" t="s">
        <v>13</v>
      </c>
      <c r="M383" s="89" t="s">
        <v>473</v>
      </c>
    </row>
    <row r="384" spans="1:13" x14ac:dyDescent="0.2">
      <c r="A384" s="85">
        <v>42054</v>
      </c>
      <c r="B384" s="86" t="s">
        <v>156</v>
      </c>
      <c r="C384" s="87" t="s">
        <v>94</v>
      </c>
      <c r="D384" s="88" t="s">
        <v>8</v>
      </c>
      <c r="E384" s="93">
        <v>300</v>
      </c>
      <c r="F384" s="95">
        <f t="shared" si="18"/>
        <v>0.45734705171223117</v>
      </c>
      <c r="G384" s="94">
        <f t="shared" si="19"/>
        <v>0.52091147005384142</v>
      </c>
      <c r="H384" s="98">
        <v>575.91359999999997</v>
      </c>
      <c r="I384" s="99" t="s">
        <v>38</v>
      </c>
      <c r="J384" s="102" t="s">
        <v>472</v>
      </c>
      <c r="K384" s="100" t="s">
        <v>76</v>
      </c>
      <c r="L384" s="89" t="s">
        <v>13</v>
      </c>
      <c r="M384" s="89" t="s">
        <v>473</v>
      </c>
    </row>
    <row r="385" spans="1:13" x14ac:dyDescent="0.2">
      <c r="A385" s="85">
        <v>42054</v>
      </c>
      <c r="B385" s="86" t="s">
        <v>157</v>
      </c>
      <c r="C385" s="87" t="s">
        <v>215</v>
      </c>
      <c r="D385" s="88" t="s">
        <v>8</v>
      </c>
      <c r="E385" s="93">
        <v>1500</v>
      </c>
      <c r="F385" s="95">
        <f t="shared" si="18"/>
        <v>2.2867352585611558</v>
      </c>
      <c r="G385" s="94">
        <f t="shared" si="19"/>
        <v>2.6045573502692072</v>
      </c>
      <c r="H385" s="98">
        <v>575.91359999999997</v>
      </c>
      <c r="I385" s="99" t="s">
        <v>38</v>
      </c>
      <c r="J385" s="102" t="s">
        <v>472</v>
      </c>
      <c r="K385" s="100" t="s">
        <v>76</v>
      </c>
      <c r="L385" s="89" t="s">
        <v>13</v>
      </c>
      <c r="M385" s="89" t="s">
        <v>473</v>
      </c>
    </row>
    <row r="386" spans="1:13" x14ac:dyDescent="0.2">
      <c r="A386" s="85">
        <v>42054</v>
      </c>
      <c r="B386" s="86" t="s">
        <v>262</v>
      </c>
      <c r="C386" s="87" t="s">
        <v>94</v>
      </c>
      <c r="D386" s="88" t="s">
        <v>8</v>
      </c>
      <c r="E386" s="93">
        <v>1600</v>
      </c>
      <c r="F386" s="95">
        <f t="shared" ref="F386:F446" si="20">E386/655.957</f>
        <v>2.4391842757985662</v>
      </c>
      <c r="G386" s="94">
        <f t="shared" ref="G386:G446" si="21">E386/H386</f>
        <v>2.7781945069538212</v>
      </c>
      <c r="H386" s="98">
        <v>575.91359999999997</v>
      </c>
      <c r="I386" s="99" t="s">
        <v>12</v>
      </c>
      <c r="J386" s="102" t="s">
        <v>472</v>
      </c>
      <c r="K386" s="100" t="s">
        <v>75</v>
      </c>
      <c r="L386" s="89" t="s">
        <v>13</v>
      </c>
      <c r="M386" s="89" t="s">
        <v>473</v>
      </c>
    </row>
    <row r="387" spans="1:13" x14ac:dyDescent="0.2">
      <c r="A387" s="85">
        <v>42054</v>
      </c>
      <c r="B387" s="86" t="s">
        <v>263</v>
      </c>
      <c r="C387" s="87" t="s">
        <v>94</v>
      </c>
      <c r="D387" s="88" t="s">
        <v>8</v>
      </c>
      <c r="E387" s="93">
        <v>1600</v>
      </c>
      <c r="F387" s="95">
        <f t="shared" si="20"/>
        <v>2.4391842757985662</v>
      </c>
      <c r="G387" s="94">
        <f t="shared" si="21"/>
        <v>2.7781945069538212</v>
      </c>
      <c r="H387" s="98">
        <v>575.91359999999997</v>
      </c>
      <c r="I387" s="99" t="s">
        <v>12</v>
      </c>
      <c r="J387" s="102" t="s">
        <v>472</v>
      </c>
      <c r="K387" s="100" t="s">
        <v>75</v>
      </c>
      <c r="L387" s="89" t="s">
        <v>13</v>
      </c>
      <c r="M387" s="89" t="s">
        <v>473</v>
      </c>
    </row>
    <row r="388" spans="1:13" x14ac:dyDescent="0.2">
      <c r="A388" s="85">
        <v>42054</v>
      </c>
      <c r="B388" s="86" t="s">
        <v>241</v>
      </c>
      <c r="C388" s="87" t="s">
        <v>215</v>
      </c>
      <c r="D388" s="88" t="s">
        <v>8</v>
      </c>
      <c r="E388" s="93">
        <v>1200</v>
      </c>
      <c r="F388" s="95">
        <f t="shared" si="20"/>
        <v>1.8293882068489247</v>
      </c>
      <c r="G388" s="94">
        <f t="shared" si="21"/>
        <v>2.0836458802153657</v>
      </c>
      <c r="H388" s="98">
        <v>575.91359999999997</v>
      </c>
      <c r="I388" s="99" t="s">
        <v>12</v>
      </c>
      <c r="J388" s="102" t="s">
        <v>472</v>
      </c>
      <c r="K388" s="100" t="s">
        <v>75</v>
      </c>
      <c r="L388" s="89" t="s">
        <v>13</v>
      </c>
      <c r="M388" s="89" t="s">
        <v>473</v>
      </c>
    </row>
    <row r="389" spans="1:13" x14ac:dyDescent="0.2">
      <c r="A389" s="85">
        <v>42055</v>
      </c>
      <c r="B389" s="86" t="s">
        <v>264</v>
      </c>
      <c r="C389" s="87" t="s">
        <v>94</v>
      </c>
      <c r="D389" s="88" t="s">
        <v>8</v>
      </c>
      <c r="E389" s="93">
        <v>1700</v>
      </c>
      <c r="F389" s="95">
        <f t="shared" si="20"/>
        <v>2.5916332930359767</v>
      </c>
      <c r="G389" s="94">
        <f t="shared" si="21"/>
        <v>2.9518316636384347</v>
      </c>
      <c r="H389" s="98">
        <v>575.91359999999997</v>
      </c>
      <c r="I389" s="99" t="s">
        <v>12</v>
      </c>
      <c r="J389" s="102" t="s">
        <v>472</v>
      </c>
      <c r="K389" s="100" t="s">
        <v>77</v>
      </c>
      <c r="L389" s="89" t="s">
        <v>13</v>
      </c>
      <c r="M389" s="89" t="s">
        <v>473</v>
      </c>
    </row>
    <row r="390" spans="1:13" x14ac:dyDescent="0.2">
      <c r="A390" s="85">
        <v>42055</v>
      </c>
      <c r="B390" s="86" t="s">
        <v>265</v>
      </c>
      <c r="C390" s="87" t="s">
        <v>94</v>
      </c>
      <c r="D390" s="88" t="s">
        <v>8</v>
      </c>
      <c r="E390" s="93">
        <v>1000</v>
      </c>
      <c r="F390" s="95">
        <f t="shared" si="20"/>
        <v>1.5244901723741038</v>
      </c>
      <c r="G390" s="94">
        <f t="shared" si="21"/>
        <v>1.7363715668461381</v>
      </c>
      <c r="H390" s="98">
        <v>575.91359999999997</v>
      </c>
      <c r="I390" s="99" t="s">
        <v>12</v>
      </c>
      <c r="J390" s="102" t="s">
        <v>472</v>
      </c>
      <c r="K390" s="100" t="s">
        <v>77</v>
      </c>
      <c r="L390" s="89" t="s">
        <v>13</v>
      </c>
      <c r="M390" s="89" t="s">
        <v>473</v>
      </c>
    </row>
    <row r="391" spans="1:13" x14ac:dyDescent="0.2">
      <c r="A391" s="85">
        <v>42055</v>
      </c>
      <c r="B391" s="86" t="s">
        <v>241</v>
      </c>
      <c r="C391" s="87" t="s">
        <v>215</v>
      </c>
      <c r="D391" s="88" t="s">
        <v>8</v>
      </c>
      <c r="E391" s="93">
        <v>900</v>
      </c>
      <c r="F391" s="95">
        <f t="shared" si="20"/>
        <v>1.3720411551366933</v>
      </c>
      <c r="G391" s="94">
        <f t="shared" si="21"/>
        <v>1.5627344101615244</v>
      </c>
      <c r="H391" s="98">
        <v>575.91359999999997</v>
      </c>
      <c r="I391" s="99" t="s">
        <v>12</v>
      </c>
      <c r="J391" s="102" t="s">
        <v>472</v>
      </c>
      <c r="K391" s="100" t="s">
        <v>77</v>
      </c>
      <c r="L391" s="89" t="s">
        <v>13</v>
      </c>
      <c r="M391" s="89" t="s">
        <v>473</v>
      </c>
    </row>
    <row r="392" spans="1:13" x14ac:dyDescent="0.2">
      <c r="A392" s="85">
        <v>42055</v>
      </c>
      <c r="B392" s="86" t="s">
        <v>266</v>
      </c>
      <c r="C392" s="87" t="s">
        <v>94</v>
      </c>
      <c r="D392" s="88" t="s">
        <v>8</v>
      </c>
      <c r="E392" s="93">
        <v>1700</v>
      </c>
      <c r="F392" s="95">
        <f t="shared" si="20"/>
        <v>2.5916332930359767</v>
      </c>
      <c r="G392" s="94">
        <f t="shared" si="21"/>
        <v>2.9518316636384347</v>
      </c>
      <c r="H392" s="98">
        <v>575.91359999999997</v>
      </c>
      <c r="I392" s="99" t="s">
        <v>12</v>
      </c>
      <c r="J392" s="102" t="s">
        <v>472</v>
      </c>
      <c r="K392" s="100" t="s">
        <v>77</v>
      </c>
      <c r="L392" s="89" t="s">
        <v>13</v>
      </c>
      <c r="M392" s="89" t="s">
        <v>473</v>
      </c>
    </row>
    <row r="393" spans="1:13" x14ac:dyDescent="0.2">
      <c r="A393" s="85">
        <v>42055</v>
      </c>
      <c r="B393" s="86" t="s">
        <v>241</v>
      </c>
      <c r="C393" s="87" t="s">
        <v>215</v>
      </c>
      <c r="D393" s="88" t="s">
        <v>8</v>
      </c>
      <c r="E393" s="93">
        <v>600</v>
      </c>
      <c r="F393" s="95">
        <f t="shared" si="20"/>
        <v>0.91469410342446233</v>
      </c>
      <c r="G393" s="94">
        <f t="shared" si="21"/>
        <v>1.0418229401076828</v>
      </c>
      <c r="H393" s="98">
        <v>575.91359999999997</v>
      </c>
      <c r="I393" s="99" t="s">
        <v>12</v>
      </c>
      <c r="J393" s="102" t="s">
        <v>472</v>
      </c>
      <c r="K393" s="100" t="s">
        <v>77</v>
      </c>
      <c r="L393" s="89" t="s">
        <v>13</v>
      </c>
      <c r="M393" s="89" t="s">
        <v>473</v>
      </c>
    </row>
    <row r="394" spans="1:13" x14ac:dyDescent="0.2">
      <c r="A394" s="85">
        <v>42056</v>
      </c>
      <c r="B394" s="86" t="s">
        <v>267</v>
      </c>
      <c r="C394" s="87" t="s">
        <v>94</v>
      </c>
      <c r="D394" s="88" t="s">
        <v>8</v>
      </c>
      <c r="E394" s="93">
        <v>1500</v>
      </c>
      <c r="F394" s="95">
        <f t="shared" si="20"/>
        <v>2.2867352585611558</v>
      </c>
      <c r="G394" s="94">
        <f t="shared" si="21"/>
        <v>2.6045573502692072</v>
      </c>
      <c r="H394" s="98">
        <v>575.91359999999997</v>
      </c>
      <c r="I394" s="99" t="s">
        <v>12</v>
      </c>
      <c r="J394" s="102" t="s">
        <v>472</v>
      </c>
      <c r="K394" s="100" t="s">
        <v>78</v>
      </c>
      <c r="L394" s="89" t="s">
        <v>13</v>
      </c>
      <c r="M394" s="89" t="s">
        <v>473</v>
      </c>
    </row>
    <row r="395" spans="1:13" x14ac:dyDescent="0.2">
      <c r="A395" s="85">
        <v>42056</v>
      </c>
      <c r="B395" s="86" t="s">
        <v>268</v>
      </c>
      <c r="C395" s="87" t="s">
        <v>94</v>
      </c>
      <c r="D395" s="88" t="s">
        <v>8</v>
      </c>
      <c r="E395" s="93">
        <v>300</v>
      </c>
      <c r="F395" s="95">
        <f t="shared" si="20"/>
        <v>0.45734705171223117</v>
      </c>
      <c r="G395" s="94">
        <f t="shared" si="21"/>
        <v>0.52091147005384142</v>
      </c>
      <c r="H395" s="98">
        <v>575.91359999999997</v>
      </c>
      <c r="I395" s="99" t="s">
        <v>12</v>
      </c>
      <c r="J395" s="102" t="s">
        <v>472</v>
      </c>
      <c r="K395" s="100" t="s">
        <v>78</v>
      </c>
      <c r="L395" s="89" t="s">
        <v>13</v>
      </c>
      <c r="M395" s="89" t="s">
        <v>473</v>
      </c>
    </row>
    <row r="396" spans="1:13" x14ac:dyDescent="0.2">
      <c r="A396" s="85">
        <v>42056</v>
      </c>
      <c r="B396" s="86" t="s">
        <v>241</v>
      </c>
      <c r="C396" s="87" t="s">
        <v>215</v>
      </c>
      <c r="D396" s="88" t="s">
        <v>8</v>
      </c>
      <c r="E396" s="93">
        <v>3000</v>
      </c>
      <c r="F396" s="95">
        <f t="shared" si="20"/>
        <v>4.5734705171223116</v>
      </c>
      <c r="G396" s="94">
        <f t="shared" si="21"/>
        <v>5.2091147005384144</v>
      </c>
      <c r="H396" s="98">
        <v>575.91359999999997</v>
      </c>
      <c r="I396" s="99" t="s">
        <v>12</v>
      </c>
      <c r="J396" s="102" t="s">
        <v>472</v>
      </c>
      <c r="K396" s="100" t="s">
        <v>78</v>
      </c>
      <c r="L396" s="89" t="s">
        <v>13</v>
      </c>
      <c r="M396" s="89" t="s">
        <v>473</v>
      </c>
    </row>
    <row r="397" spans="1:13" x14ac:dyDescent="0.2">
      <c r="A397" s="85">
        <v>42056</v>
      </c>
      <c r="B397" s="86" t="s">
        <v>263</v>
      </c>
      <c r="C397" s="87" t="s">
        <v>94</v>
      </c>
      <c r="D397" s="88" t="s">
        <v>8</v>
      </c>
      <c r="E397" s="93">
        <v>1700</v>
      </c>
      <c r="F397" s="95">
        <f t="shared" si="20"/>
        <v>2.5916332930359767</v>
      </c>
      <c r="G397" s="94">
        <f t="shared" si="21"/>
        <v>2.9518316636384347</v>
      </c>
      <c r="H397" s="98">
        <v>575.91359999999997</v>
      </c>
      <c r="I397" s="99" t="s">
        <v>12</v>
      </c>
      <c r="J397" s="102" t="s">
        <v>472</v>
      </c>
      <c r="K397" s="100" t="s">
        <v>78</v>
      </c>
      <c r="L397" s="89" t="s">
        <v>13</v>
      </c>
      <c r="M397" s="89" t="s">
        <v>473</v>
      </c>
    </row>
    <row r="398" spans="1:13" x14ac:dyDescent="0.2">
      <c r="A398" s="85">
        <v>42059</v>
      </c>
      <c r="B398" s="86" t="s">
        <v>120</v>
      </c>
      <c r="C398" s="87" t="s">
        <v>94</v>
      </c>
      <c r="D398" s="88" t="s">
        <v>9</v>
      </c>
      <c r="E398" s="93">
        <v>500</v>
      </c>
      <c r="F398" s="95">
        <f t="shared" si="20"/>
        <v>0.76224508618705189</v>
      </c>
      <c r="G398" s="94">
        <f t="shared" si="21"/>
        <v>0.86818578342306907</v>
      </c>
      <c r="H398" s="98">
        <v>575.91359999999997</v>
      </c>
      <c r="I398" s="99" t="s">
        <v>35</v>
      </c>
      <c r="J398" s="102" t="s">
        <v>472</v>
      </c>
      <c r="K398" s="100" t="s">
        <v>89</v>
      </c>
      <c r="L398" s="89" t="s">
        <v>13</v>
      </c>
      <c r="M398" s="89" t="s">
        <v>473</v>
      </c>
    </row>
    <row r="399" spans="1:13" x14ac:dyDescent="0.2">
      <c r="A399" s="85">
        <v>42059</v>
      </c>
      <c r="B399" s="86" t="s">
        <v>121</v>
      </c>
      <c r="C399" s="87" t="s">
        <v>94</v>
      </c>
      <c r="D399" s="88" t="s">
        <v>9</v>
      </c>
      <c r="E399" s="93">
        <v>500</v>
      </c>
      <c r="F399" s="95">
        <f t="shared" si="20"/>
        <v>0.76224508618705189</v>
      </c>
      <c r="G399" s="94">
        <f t="shared" si="21"/>
        <v>0.86818578342306907</v>
      </c>
      <c r="H399" s="98">
        <v>575.91359999999997</v>
      </c>
      <c r="I399" s="99" t="s">
        <v>35</v>
      </c>
      <c r="J399" s="102" t="s">
        <v>472</v>
      </c>
      <c r="K399" s="100" t="s">
        <v>89</v>
      </c>
      <c r="L399" s="89" t="s">
        <v>13</v>
      </c>
      <c r="M399" s="89" t="s">
        <v>473</v>
      </c>
    </row>
    <row r="400" spans="1:13" x14ac:dyDescent="0.2">
      <c r="A400" s="85">
        <v>42059</v>
      </c>
      <c r="B400" s="86" t="s">
        <v>124</v>
      </c>
      <c r="C400" s="87" t="s">
        <v>94</v>
      </c>
      <c r="D400" s="88" t="s">
        <v>11</v>
      </c>
      <c r="E400" s="93">
        <v>600</v>
      </c>
      <c r="F400" s="95">
        <f t="shared" si="20"/>
        <v>0.91469410342446233</v>
      </c>
      <c r="G400" s="94">
        <f t="shared" si="21"/>
        <v>1.0418229401076828</v>
      </c>
      <c r="H400" s="98">
        <v>575.91359999999997</v>
      </c>
      <c r="I400" s="99" t="s">
        <v>37</v>
      </c>
      <c r="J400" s="102" t="s">
        <v>472</v>
      </c>
      <c r="K400" s="100" t="s">
        <v>80</v>
      </c>
      <c r="L400" s="89" t="s">
        <v>13</v>
      </c>
      <c r="M400" s="89" t="s">
        <v>473</v>
      </c>
    </row>
    <row r="401" spans="1:13" x14ac:dyDescent="0.2">
      <c r="A401" s="85">
        <v>42059</v>
      </c>
      <c r="B401" s="86" t="s">
        <v>283</v>
      </c>
      <c r="C401" s="87" t="s">
        <v>125</v>
      </c>
      <c r="D401" s="88" t="s">
        <v>11</v>
      </c>
      <c r="E401" s="93">
        <v>50000</v>
      </c>
      <c r="F401" s="95">
        <f t="shared" si="20"/>
        <v>76.224508618705187</v>
      </c>
      <c r="G401" s="94">
        <f t="shared" si="21"/>
        <v>86.818578342306907</v>
      </c>
      <c r="H401" s="98">
        <v>575.91359999999997</v>
      </c>
      <c r="I401" s="99" t="s">
        <v>37</v>
      </c>
      <c r="J401" s="102" t="s">
        <v>472</v>
      </c>
      <c r="K401" s="100" t="s">
        <v>80</v>
      </c>
      <c r="L401" s="89" t="s">
        <v>13</v>
      </c>
      <c r="M401" s="89" t="s">
        <v>473</v>
      </c>
    </row>
    <row r="402" spans="1:13" x14ac:dyDescent="0.2">
      <c r="A402" s="85">
        <v>42059</v>
      </c>
      <c r="B402" s="86" t="s">
        <v>133</v>
      </c>
      <c r="C402" s="87" t="s">
        <v>94</v>
      </c>
      <c r="D402" s="88" t="s">
        <v>11</v>
      </c>
      <c r="E402" s="93">
        <v>600</v>
      </c>
      <c r="F402" s="95">
        <f t="shared" si="20"/>
        <v>0.91469410342446233</v>
      </c>
      <c r="G402" s="94">
        <f t="shared" si="21"/>
        <v>1.0418229401076828</v>
      </c>
      <c r="H402" s="98">
        <v>575.91359999999997</v>
      </c>
      <c r="I402" s="99" t="s">
        <v>37</v>
      </c>
      <c r="J402" s="102" t="s">
        <v>472</v>
      </c>
      <c r="K402" s="100" t="s">
        <v>80</v>
      </c>
      <c r="L402" s="89" t="s">
        <v>13</v>
      </c>
      <c r="M402" s="89" t="s">
        <v>473</v>
      </c>
    </row>
    <row r="403" spans="1:13" x14ac:dyDescent="0.2">
      <c r="A403" s="85">
        <v>42059</v>
      </c>
      <c r="B403" s="86" t="s">
        <v>264</v>
      </c>
      <c r="C403" s="87" t="s">
        <v>94</v>
      </c>
      <c r="D403" s="88" t="s">
        <v>8</v>
      </c>
      <c r="E403" s="93">
        <v>1700</v>
      </c>
      <c r="F403" s="95">
        <f t="shared" si="20"/>
        <v>2.5916332930359767</v>
      </c>
      <c r="G403" s="94">
        <f t="shared" si="21"/>
        <v>2.9518316636384347</v>
      </c>
      <c r="H403" s="98">
        <v>575.91359999999997</v>
      </c>
      <c r="I403" s="99" t="s">
        <v>12</v>
      </c>
      <c r="J403" s="102" t="s">
        <v>472</v>
      </c>
      <c r="K403" s="100" t="s">
        <v>79</v>
      </c>
      <c r="L403" s="89" t="s">
        <v>13</v>
      </c>
      <c r="M403" s="89" t="s">
        <v>473</v>
      </c>
    </row>
    <row r="404" spans="1:13" x14ac:dyDescent="0.2">
      <c r="A404" s="85">
        <v>42059</v>
      </c>
      <c r="B404" s="86" t="s">
        <v>269</v>
      </c>
      <c r="C404" s="87" t="s">
        <v>94</v>
      </c>
      <c r="D404" s="88" t="s">
        <v>8</v>
      </c>
      <c r="E404" s="93">
        <v>300</v>
      </c>
      <c r="F404" s="95">
        <f t="shared" si="20"/>
        <v>0.45734705171223117</v>
      </c>
      <c r="G404" s="94">
        <f t="shared" si="21"/>
        <v>0.52091147005384142</v>
      </c>
      <c r="H404" s="98">
        <v>575.91359999999997</v>
      </c>
      <c r="I404" s="99" t="s">
        <v>12</v>
      </c>
      <c r="J404" s="102" t="s">
        <v>472</v>
      </c>
      <c r="K404" s="100" t="s">
        <v>79</v>
      </c>
      <c r="L404" s="89" t="s">
        <v>13</v>
      </c>
      <c r="M404" s="89" t="s">
        <v>473</v>
      </c>
    </row>
    <row r="405" spans="1:13" x14ac:dyDescent="0.2">
      <c r="A405" s="85">
        <v>42059</v>
      </c>
      <c r="B405" s="86" t="s">
        <v>241</v>
      </c>
      <c r="C405" s="87" t="s">
        <v>215</v>
      </c>
      <c r="D405" s="88" t="s">
        <v>8</v>
      </c>
      <c r="E405" s="93">
        <v>1300</v>
      </c>
      <c r="F405" s="95">
        <f t="shared" si="20"/>
        <v>1.9818372240863349</v>
      </c>
      <c r="G405" s="94">
        <f t="shared" si="21"/>
        <v>2.2572830368999797</v>
      </c>
      <c r="H405" s="98">
        <v>575.91359999999997</v>
      </c>
      <c r="I405" s="99" t="s">
        <v>12</v>
      </c>
      <c r="J405" s="102" t="s">
        <v>472</v>
      </c>
      <c r="K405" s="100" t="s">
        <v>79</v>
      </c>
      <c r="L405" s="89" t="s">
        <v>13</v>
      </c>
      <c r="M405" s="89" t="s">
        <v>473</v>
      </c>
    </row>
    <row r="406" spans="1:13" x14ac:dyDescent="0.2">
      <c r="A406" s="85">
        <v>42059</v>
      </c>
      <c r="B406" s="86" t="s">
        <v>270</v>
      </c>
      <c r="C406" s="87" t="s">
        <v>94</v>
      </c>
      <c r="D406" s="88" t="s">
        <v>8</v>
      </c>
      <c r="E406" s="93">
        <v>300</v>
      </c>
      <c r="F406" s="95">
        <f t="shared" si="20"/>
        <v>0.45734705171223117</v>
      </c>
      <c r="G406" s="94">
        <f t="shared" si="21"/>
        <v>0.52091147005384142</v>
      </c>
      <c r="H406" s="98">
        <v>575.91359999999997</v>
      </c>
      <c r="I406" s="99" t="s">
        <v>12</v>
      </c>
      <c r="J406" s="102" t="s">
        <v>472</v>
      </c>
      <c r="K406" s="100" t="s">
        <v>79</v>
      </c>
      <c r="L406" s="89" t="s">
        <v>13</v>
      </c>
      <c r="M406" s="89" t="s">
        <v>473</v>
      </c>
    </row>
    <row r="407" spans="1:13" x14ac:dyDescent="0.2">
      <c r="A407" s="85">
        <v>42059</v>
      </c>
      <c r="B407" s="86" t="s">
        <v>271</v>
      </c>
      <c r="C407" s="87" t="s">
        <v>94</v>
      </c>
      <c r="D407" s="88" t="s">
        <v>8</v>
      </c>
      <c r="E407" s="93">
        <v>1700</v>
      </c>
      <c r="F407" s="95">
        <f t="shared" si="20"/>
        <v>2.5916332930359767</v>
      </c>
      <c r="G407" s="94">
        <f t="shared" si="21"/>
        <v>2.9518316636384347</v>
      </c>
      <c r="H407" s="98">
        <v>575.91359999999997</v>
      </c>
      <c r="I407" s="99" t="s">
        <v>12</v>
      </c>
      <c r="J407" s="102" t="s">
        <v>472</v>
      </c>
      <c r="K407" s="100" t="s">
        <v>79</v>
      </c>
      <c r="L407" s="89" t="s">
        <v>13</v>
      </c>
      <c r="M407" s="89" t="s">
        <v>473</v>
      </c>
    </row>
    <row r="408" spans="1:13" x14ac:dyDescent="0.2">
      <c r="A408" s="85">
        <v>42060</v>
      </c>
      <c r="B408" s="86" t="s">
        <v>153</v>
      </c>
      <c r="C408" s="87" t="s">
        <v>94</v>
      </c>
      <c r="D408" s="88" t="s">
        <v>8</v>
      </c>
      <c r="E408" s="93">
        <v>600</v>
      </c>
      <c r="F408" s="95">
        <f t="shared" si="20"/>
        <v>0.91469410342446233</v>
      </c>
      <c r="G408" s="94">
        <f t="shared" si="21"/>
        <v>1.0418229401076828</v>
      </c>
      <c r="H408" s="98">
        <v>575.91359999999997</v>
      </c>
      <c r="I408" s="99" t="s">
        <v>38</v>
      </c>
      <c r="J408" s="102" t="s">
        <v>472</v>
      </c>
      <c r="K408" s="100" t="s">
        <v>82</v>
      </c>
      <c r="L408" s="89" t="s">
        <v>13</v>
      </c>
      <c r="M408" s="89" t="s">
        <v>473</v>
      </c>
    </row>
    <row r="409" spans="1:13" x14ac:dyDescent="0.2">
      <c r="A409" s="85">
        <v>42060</v>
      </c>
      <c r="B409" s="86" t="s">
        <v>229</v>
      </c>
      <c r="C409" s="87" t="s">
        <v>94</v>
      </c>
      <c r="D409" s="88" t="s">
        <v>8</v>
      </c>
      <c r="E409" s="93">
        <v>1000</v>
      </c>
      <c r="F409" s="95">
        <f t="shared" si="20"/>
        <v>1.5244901723741038</v>
      </c>
      <c r="G409" s="94">
        <f t="shared" si="21"/>
        <v>1.7363715668461381</v>
      </c>
      <c r="H409" s="98">
        <v>575.91359999999997</v>
      </c>
      <c r="I409" s="99" t="s">
        <v>38</v>
      </c>
      <c r="J409" s="102" t="s">
        <v>472</v>
      </c>
      <c r="K409" s="100" t="s">
        <v>82</v>
      </c>
      <c r="L409" s="89" t="s">
        <v>13</v>
      </c>
      <c r="M409" s="89" t="s">
        <v>473</v>
      </c>
    </row>
    <row r="410" spans="1:13" x14ac:dyDescent="0.2">
      <c r="A410" s="85">
        <v>42060</v>
      </c>
      <c r="B410" s="86" t="s">
        <v>230</v>
      </c>
      <c r="C410" s="87" t="s">
        <v>94</v>
      </c>
      <c r="D410" s="88" t="s">
        <v>8</v>
      </c>
      <c r="E410" s="93">
        <v>800</v>
      </c>
      <c r="F410" s="95">
        <f t="shared" si="20"/>
        <v>1.2195921378992831</v>
      </c>
      <c r="G410" s="94">
        <f t="shared" si="21"/>
        <v>1.3890972534769106</v>
      </c>
      <c r="H410" s="98">
        <v>575.91359999999997</v>
      </c>
      <c r="I410" s="99" t="s">
        <v>38</v>
      </c>
      <c r="J410" s="102" t="s">
        <v>472</v>
      </c>
      <c r="K410" s="100" t="s">
        <v>82</v>
      </c>
      <c r="L410" s="89" t="s">
        <v>13</v>
      </c>
      <c r="M410" s="89" t="s">
        <v>473</v>
      </c>
    </row>
    <row r="411" spans="1:13" x14ac:dyDescent="0.2">
      <c r="A411" s="85">
        <v>42060</v>
      </c>
      <c r="B411" s="86" t="s">
        <v>231</v>
      </c>
      <c r="C411" s="87" t="s">
        <v>94</v>
      </c>
      <c r="D411" s="88" t="s">
        <v>8</v>
      </c>
      <c r="E411" s="93">
        <v>800</v>
      </c>
      <c r="F411" s="95">
        <f t="shared" si="20"/>
        <v>1.2195921378992831</v>
      </c>
      <c r="G411" s="94">
        <f t="shared" si="21"/>
        <v>1.3890972534769106</v>
      </c>
      <c r="H411" s="98">
        <v>575.91359999999997</v>
      </c>
      <c r="I411" s="99" t="s">
        <v>38</v>
      </c>
      <c r="J411" s="102" t="s">
        <v>472</v>
      </c>
      <c r="K411" s="100" t="s">
        <v>82</v>
      </c>
      <c r="L411" s="89" t="s">
        <v>13</v>
      </c>
      <c r="M411" s="89" t="s">
        <v>473</v>
      </c>
    </row>
    <row r="412" spans="1:13" x14ac:dyDescent="0.2">
      <c r="A412" s="85">
        <v>42060</v>
      </c>
      <c r="B412" s="86" t="s">
        <v>232</v>
      </c>
      <c r="C412" s="87" t="s">
        <v>94</v>
      </c>
      <c r="D412" s="88" t="s">
        <v>8</v>
      </c>
      <c r="E412" s="93">
        <v>1000</v>
      </c>
      <c r="F412" s="95">
        <f t="shared" si="20"/>
        <v>1.5244901723741038</v>
      </c>
      <c r="G412" s="94">
        <f t="shared" si="21"/>
        <v>1.7363715668461381</v>
      </c>
      <c r="H412" s="98">
        <v>575.91359999999997</v>
      </c>
      <c r="I412" s="99" t="s">
        <v>38</v>
      </c>
      <c r="J412" s="102" t="s">
        <v>472</v>
      </c>
      <c r="K412" s="100" t="s">
        <v>82</v>
      </c>
      <c r="L412" s="89" t="s">
        <v>13</v>
      </c>
      <c r="M412" s="89" t="s">
        <v>473</v>
      </c>
    </row>
    <row r="413" spans="1:13" x14ac:dyDescent="0.2">
      <c r="A413" s="85">
        <v>42060</v>
      </c>
      <c r="B413" s="86" t="s">
        <v>233</v>
      </c>
      <c r="C413" s="87" t="s">
        <v>94</v>
      </c>
      <c r="D413" s="88" t="s">
        <v>8</v>
      </c>
      <c r="E413" s="93">
        <v>600</v>
      </c>
      <c r="F413" s="95">
        <f t="shared" si="20"/>
        <v>0.91469410342446233</v>
      </c>
      <c r="G413" s="94">
        <f t="shared" si="21"/>
        <v>1.0418229401076828</v>
      </c>
      <c r="H413" s="98">
        <v>575.91359999999997</v>
      </c>
      <c r="I413" s="99" t="s">
        <v>38</v>
      </c>
      <c r="J413" s="102" t="s">
        <v>472</v>
      </c>
      <c r="K413" s="100" t="s">
        <v>82</v>
      </c>
      <c r="L413" s="89" t="s">
        <v>13</v>
      </c>
      <c r="M413" s="89" t="s">
        <v>473</v>
      </c>
    </row>
    <row r="414" spans="1:13" x14ac:dyDescent="0.2">
      <c r="A414" s="85">
        <v>42060</v>
      </c>
      <c r="B414" s="86" t="s">
        <v>155</v>
      </c>
      <c r="C414" s="87" t="s">
        <v>215</v>
      </c>
      <c r="D414" s="88" t="s">
        <v>8</v>
      </c>
      <c r="E414" s="93">
        <v>1500</v>
      </c>
      <c r="F414" s="95">
        <f t="shared" si="20"/>
        <v>2.2867352585611558</v>
      </c>
      <c r="G414" s="94">
        <f t="shared" si="21"/>
        <v>2.6045573502692072</v>
      </c>
      <c r="H414" s="98">
        <v>575.91359999999997</v>
      </c>
      <c r="I414" s="99" t="s">
        <v>38</v>
      </c>
      <c r="J414" s="102" t="s">
        <v>472</v>
      </c>
      <c r="K414" s="100" t="s">
        <v>82</v>
      </c>
      <c r="L414" s="89" t="s">
        <v>13</v>
      </c>
      <c r="M414" s="89" t="s">
        <v>473</v>
      </c>
    </row>
    <row r="415" spans="1:13" x14ac:dyDescent="0.2">
      <c r="A415" s="85">
        <v>42060</v>
      </c>
      <c r="B415" s="86" t="s">
        <v>142</v>
      </c>
      <c r="C415" s="87" t="s">
        <v>94</v>
      </c>
      <c r="D415" s="88" t="s">
        <v>8</v>
      </c>
      <c r="E415" s="93">
        <v>600</v>
      </c>
      <c r="F415" s="95">
        <f t="shared" si="20"/>
        <v>0.91469410342446233</v>
      </c>
      <c r="G415" s="94">
        <f t="shared" si="21"/>
        <v>1.0418229401076828</v>
      </c>
      <c r="H415" s="98">
        <v>575.91359999999997</v>
      </c>
      <c r="I415" s="99" t="s">
        <v>38</v>
      </c>
      <c r="J415" s="102" t="s">
        <v>472</v>
      </c>
      <c r="K415" s="100" t="s">
        <v>81</v>
      </c>
      <c r="L415" s="89" t="s">
        <v>13</v>
      </c>
      <c r="M415" s="89" t="s">
        <v>473</v>
      </c>
    </row>
    <row r="416" spans="1:13" x14ac:dyDescent="0.2">
      <c r="A416" s="85">
        <v>42060</v>
      </c>
      <c r="B416" s="86" t="s">
        <v>143</v>
      </c>
      <c r="C416" s="87" t="s">
        <v>94</v>
      </c>
      <c r="D416" s="88" t="s">
        <v>8</v>
      </c>
      <c r="E416" s="93">
        <v>600</v>
      </c>
      <c r="F416" s="95">
        <f t="shared" si="20"/>
        <v>0.91469410342446233</v>
      </c>
      <c r="G416" s="94">
        <f t="shared" si="21"/>
        <v>1.0418229401076828</v>
      </c>
      <c r="H416" s="98">
        <v>575.91359999999997</v>
      </c>
      <c r="I416" s="99" t="s">
        <v>38</v>
      </c>
      <c r="J416" s="102" t="s">
        <v>472</v>
      </c>
      <c r="K416" s="100" t="s">
        <v>81</v>
      </c>
      <c r="L416" s="89" t="s">
        <v>13</v>
      </c>
      <c r="M416" s="89" t="s">
        <v>473</v>
      </c>
    </row>
    <row r="417" spans="1:13" x14ac:dyDescent="0.2">
      <c r="A417" s="85">
        <v>42061</v>
      </c>
      <c r="B417" s="86" t="s">
        <v>126</v>
      </c>
      <c r="C417" s="87" t="s">
        <v>94</v>
      </c>
      <c r="D417" s="88" t="s">
        <v>11</v>
      </c>
      <c r="E417" s="93">
        <v>500</v>
      </c>
      <c r="F417" s="95">
        <f t="shared" si="20"/>
        <v>0.76224508618705189</v>
      </c>
      <c r="G417" s="94">
        <f t="shared" si="21"/>
        <v>0.86818578342306907</v>
      </c>
      <c r="H417" s="98">
        <v>575.91359999999997</v>
      </c>
      <c r="I417" s="99" t="s">
        <v>37</v>
      </c>
      <c r="J417" s="102" t="s">
        <v>472</v>
      </c>
      <c r="K417" s="100" t="s">
        <v>83</v>
      </c>
      <c r="L417" s="89" t="s">
        <v>13</v>
      </c>
      <c r="M417" s="89" t="s">
        <v>473</v>
      </c>
    </row>
    <row r="418" spans="1:13" x14ac:dyDescent="0.2">
      <c r="A418" s="85">
        <v>42061</v>
      </c>
      <c r="B418" s="86" t="s">
        <v>129</v>
      </c>
      <c r="C418" s="87" t="s">
        <v>122</v>
      </c>
      <c r="D418" s="88" t="s">
        <v>9</v>
      </c>
      <c r="E418" s="93">
        <v>15000</v>
      </c>
      <c r="F418" s="95">
        <f t="shared" si="20"/>
        <v>22.867352585611556</v>
      </c>
      <c r="G418" s="94">
        <f t="shared" si="21"/>
        <v>26.045573502692072</v>
      </c>
      <c r="H418" s="98">
        <v>575.91359999999997</v>
      </c>
      <c r="I418" s="99" t="s">
        <v>37</v>
      </c>
      <c r="J418" s="102" t="s">
        <v>472</v>
      </c>
      <c r="K418" s="100" t="s">
        <v>83</v>
      </c>
      <c r="L418" s="89" t="s">
        <v>13</v>
      </c>
      <c r="M418" s="89" t="s">
        <v>473</v>
      </c>
    </row>
    <row r="419" spans="1:13" x14ac:dyDescent="0.2">
      <c r="A419" s="85">
        <v>42061</v>
      </c>
      <c r="B419" s="86" t="s">
        <v>132</v>
      </c>
      <c r="C419" s="87" t="s">
        <v>94</v>
      </c>
      <c r="D419" s="88" t="s">
        <v>11</v>
      </c>
      <c r="E419" s="93">
        <v>500</v>
      </c>
      <c r="F419" s="95">
        <f t="shared" si="20"/>
        <v>0.76224508618705189</v>
      </c>
      <c r="G419" s="94">
        <f t="shared" si="21"/>
        <v>0.86818578342306907</v>
      </c>
      <c r="H419" s="98">
        <v>575.91359999999997</v>
      </c>
      <c r="I419" s="99" t="s">
        <v>37</v>
      </c>
      <c r="J419" s="102" t="s">
        <v>472</v>
      </c>
      <c r="K419" s="100" t="s">
        <v>83</v>
      </c>
      <c r="L419" s="89" t="s">
        <v>13</v>
      </c>
      <c r="M419" s="89" t="s">
        <v>473</v>
      </c>
    </row>
    <row r="420" spans="1:13" x14ac:dyDescent="0.2">
      <c r="A420" s="85">
        <v>42061</v>
      </c>
      <c r="B420" s="86" t="s">
        <v>127</v>
      </c>
      <c r="C420" s="87" t="s">
        <v>94</v>
      </c>
      <c r="D420" s="88" t="s">
        <v>11</v>
      </c>
      <c r="E420" s="93">
        <v>300</v>
      </c>
      <c r="F420" s="95">
        <f t="shared" si="20"/>
        <v>0.45734705171223117</v>
      </c>
      <c r="G420" s="94">
        <f t="shared" si="21"/>
        <v>0.52091147005384142</v>
      </c>
      <c r="H420" s="98">
        <v>575.91359999999997</v>
      </c>
      <c r="I420" s="99" t="s">
        <v>37</v>
      </c>
      <c r="J420" s="102" t="s">
        <v>472</v>
      </c>
      <c r="K420" s="100" t="s">
        <v>85</v>
      </c>
      <c r="L420" s="89" t="s">
        <v>13</v>
      </c>
      <c r="M420" s="89" t="s">
        <v>473</v>
      </c>
    </row>
    <row r="421" spans="1:13" x14ac:dyDescent="0.2">
      <c r="A421" s="85">
        <v>42061</v>
      </c>
      <c r="B421" s="86" t="s">
        <v>130</v>
      </c>
      <c r="C421" s="87" t="s">
        <v>94</v>
      </c>
      <c r="D421" s="88" t="s">
        <v>11</v>
      </c>
      <c r="E421" s="93">
        <v>300</v>
      </c>
      <c r="F421" s="95">
        <f t="shared" si="20"/>
        <v>0.45734705171223117</v>
      </c>
      <c r="G421" s="94">
        <f t="shared" si="21"/>
        <v>0.52091147005384142</v>
      </c>
      <c r="H421" s="98">
        <v>575.91359999999997</v>
      </c>
      <c r="I421" s="99" t="s">
        <v>37</v>
      </c>
      <c r="J421" s="102" t="s">
        <v>472</v>
      </c>
      <c r="K421" s="100" t="s">
        <v>85</v>
      </c>
      <c r="L421" s="89" t="s">
        <v>13</v>
      </c>
      <c r="M421" s="89" t="s">
        <v>473</v>
      </c>
    </row>
    <row r="422" spans="1:13" x14ac:dyDescent="0.2">
      <c r="A422" s="85">
        <v>42061</v>
      </c>
      <c r="B422" s="86" t="s">
        <v>128</v>
      </c>
      <c r="C422" s="87" t="s">
        <v>94</v>
      </c>
      <c r="D422" s="88" t="s">
        <v>11</v>
      </c>
      <c r="E422" s="93">
        <v>400</v>
      </c>
      <c r="F422" s="95">
        <f t="shared" si="20"/>
        <v>0.60979606894964156</v>
      </c>
      <c r="G422" s="94">
        <f t="shared" si="21"/>
        <v>0.6945486267384553</v>
      </c>
      <c r="H422" s="98">
        <v>575.91359999999997</v>
      </c>
      <c r="I422" s="99" t="s">
        <v>37</v>
      </c>
      <c r="J422" s="102" t="s">
        <v>472</v>
      </c>
      <c r="K422" s="100" t="s">
        <v>87</v>
      </c>
      <c r="L422" s="89" t="s">
        <v>13</v>
      </c>
      <c r="M422" s="89" t="s">
        <v>473</v>
      </c>
    </row>
    <row r="423" spans="1:13" x14ac:dyDescent="0.2">
      <c r="A423" s="85">
        <v>42061</v>
      </c>
      <c r="B423" s="86" t="s">
        <v>131</v>
      </c>
      <c r="C423" s="87" t="s">
        <v>94</v>
      </c>
      <c r="D423" s="88" t="s">
        <v>11</v>
      </c>
      <c r="E423" s="93">
        <v>400</v>
      </c>
      <c r="F423" s="95">
        <f t="shared" si="20"/>
        <v>0.60979606894964156</v>
      </c>
      <c r="G423" s="94">
        <f t="shared" si="21"/>
        <v>0.6945486267384553</v>
      </c>
      <c r="H423" s="98">
        <v>575.91359999999997</v>
      </c>
      <c r="I423" s="99" t="s">
        <v>37</v>
      </c>
      <c r="J423" s="102" t="s">
        <v>472</v>
      </c>
      <c r="K423" s="100" t="s">
        <v>87</v>
      </c>
      <c r="L423" s="89" t="s">
        <v>13</v>
      </c>
      <c r="M423" s="89" t="s">
        <v>473</v>
      </c>
    </row>
    <row r="424" spans="1:13" x14ac:dyDescent="0.2">
      <c r="A424" s="85">
        <v>42061</v>
      </c>
      <c r="B424" s="86" t="s">
        <v>142</v>
      </c>
      <c r="C424" s="87" t="s">
        <v>94</v>
      </c>
      <c r="D424" s="88" t="s">
        <v>8</v>
      </c>
      <c r="E424" s="93">
        <v>600</v>
      </c>
      <c r="F424" s="95">
        <f t="shared" si="20"/>
        <v>0.91469410342446233</v>
      </c>
      <c r="G424" s="94">
        <f t="shared" si="21"/>
        <v>1.0418229401076828</v>
      </c>
      <c r="H424" s="98">
        <v>575.91359999999997</v>
      </c>
      <c r="I424" s="99" t="s">
        <v>38</v>
      </c>
      <c r="J424" s="102" t="s">
        <v>472</v>
      </c>
      <c r="K424" s="100" t="s">
        <v>81</v>
      </c>
      <c r="L424" s="89" t="s">
        <v>13</v>
      </c>
      <c r="M424" s="89" t="s">
        <v>473</v>
      </c>
    </row>
    <row r="425" spans="1:13" x14ac:dyDescent="0.2">
      <c r="A425" s="85">
        <v>42061</v>
      </c>
      <c r="B425" s="86" t="s">
        <v>143</v>
      </c>
      <c r="C425" s="87" t="s">
        <v>94</v>
      </c>
      <c r="D425" s="88" t="s">
        <v>8</v>
      </c>
      <c r="E425" s="93">
        <v>600</v>
      </c>
      <c r="F425" s="95">
        <f t="shared" si="20"/>
        <v>0.91469410342446233</v>
      </c>
      <c r="G425" s="94">
        <f t="shared" si="21"/>
        <v>1.0418229401076828</v>
      </c>
      <c r="H425" s="98">
        <v>575.91359999999997</v>
      </c>
      <c r="I425" s="99" t="s">
        <v>38</v>
      </c>
      <c r="J425" s="102" t="s">
        <v>472</v>
      </c>
      <c r="K425" s="100" t="s">
        <v>81</v>
      </c>
      <c r="L425" s="89" t="s">
        <v>13</v>
      </c>
      <c r="M425" s="89" t="s">
        <v>473</v>
      </c>
    </row>
    <row r="426" spans="1:13" x14ac:dyDescent="0.2">
      <c r="A426" s="85">
        <v>42062</v>
      </c>
      <c r="B426" s="86" t="s">
        <v>116</v>
      </c>
      <c r="C426" s="87" t="s">
        <v>94</v>
      </c>
      <c r="D426" s="88" t="s">
        <v>9</v>
      </c>
      <c r="E426" s="93">
        <v>150</v>
      </c>
      <c r="F426" s="95">
        <f t="shared" si="20"/>
        <v>0.22867352585611558</v>
      </c>
      <c r="G426" s="94">
        <f t="shared" si="21"/>
        <v>0.26045573502692071</v>
      </c>
      <c r="H426" s="98">
        <v>575.91359999999997</v>
      </c>
      <c r="I426" s="99" t="s">
        <v>35</v>
      </c>
      <c r="J426" s="102" t="s">
        <v>472</v>
      </c>
      <c r="K426" s="100" t="s">
        <v>90</v>
      </c>
      <c r="L426" s="89" t="s">
        <v>13</v>
      </c>
      <c r="M426" s="89" t="s">
        <v>473</v>
      </c>
    </row>
    <row r="427" spans="1:13" x14ac:dyDescent="0.2">
      <c r="A427" s="85">
        <v>42062</v>
      </c>
      <c r="B427" s="86" t="s">
        <v>115</v>
      </c>
      <c r="C427" s="87" t="s">
        <v>94</v>
      </c>
      <c r="D427" s="88" t="s">
        <v>9</v>
      </c>
      <c r="E427" s="93">
        <v>150</v>
      </c>
      <c r="F427" s="95">
        <f t="shared" si="20"/>
        <v>0.22867352585611558</v>
      </c>
      <c r="G427" s="94">
        <f t="shared" si="21"/>
        <v>0.26045573502692071</v>
      </c>
      <c r="H427" s="98">
        <v>575.91359999999997</v>
      </c>
      <c r="I427" s="99" t="s">
        <v>35</v>
      </c>
      <c r="J427" s="102" t="s">
        <v>472</v>
      </c>
      <c r="K427" s="100" t="s">
        <v>90</v>
      </c>
      <c r="L427" s="89" t="s">
        <v>13</v>
      </c>
      <c r="M427" s="89" t="s">
        <v>473</v>
      </c>
    </row>
    <row r="428" spans="1:13" x14ac:dyDescent="0.2">
      <c r="A428" s="85">
        <v>42062</v>
      </c>
      <c r="B428" s="86" t="s">
        <v>92</v>
      </c>
      <c r="C428" s="87" t="s">
        <v>114</v>
      </c>
      <c r="D428" s="88" t="s">
        <v>9</v>
      </c>
      <c r="E428" s="93">
        <v>2750</v>
      </c>
      <c r="F428" s="95">
        <f t="shared" si="20"/>
        <v>4.1923479740287855</v>
      </c>
      <c r="G428" s="94">
        <f t="shared" si="21"/>
        <v>4.7750218088268799</v>
      </c>
      <c r="H428" s="98">
        <v>575.91359999999997</v>
      </c>
      <c r="I428" s="99" t="s">
        <v>35</v>
      </c>
      <c r="J428" s="102" t="s">
        <v>472</v>
      </c>
      <c r="K428" s="100" t="s">
        <v>90</v>
      </c>
      <c r="L428" s="89" t="s">
        <v>13</v>
      </c>
      <c r="M428" s="89" t="s">
        <v>473</v>
      </c>
    </row>
    <row r="429" spans="1:13" x14ac:dyDescent="0.2">
      <c r="A429" s="85">
        <v>42062</v>
      </c>
      <c r="B429" s="86" t="s">
        <v>474</v>
      </c>
      <c r="C429" s="87" t="s">
        <v>114</v>
      </c>
      <c r="D429" s="88" t="s">
        <v>9</v>
      </c>
      <c r="E429" s="93">
        <v>500</v>
      </c>
      <c r="F429" s="95">
        <f t="shared" si="20"/>
        <v>0.76224508618705189</v>
      </c>
      <c r="G429" s="94">
        <f t="shared" si="21"/>
        <v>0.86818578342306907</v>
      </c>
      <c r="H429" s="98">
        <v>575.91359999999997</v>
      </c>
      <c r="I429" s="99" t="s">
        <v>35</v>
      </c>
      <c r="J429" s="102" t="s">
        <v>472</v>
      </c>
      <c r="K429" s="100" t="s">
        <v>91</v>
      </c>
      <c r="L429" s="89" t="s">
        <v>13</v>
      </c>
      <c r="M429" s="89" t="s">
        <v>473</v>
      </c>
    </row>
    <row r="430" spans="1:13" x14ac:dyDescent="0.2">
      <c r="A430" s="85">
        <v>42062</v>
      </c>
      <c r="B430" s="86" t="s">
        <v>142</v>
      </c>
      <c r="C430" s="87" t="s">
        <v>94</v>
      </c>
      <c r="D430" s="88" t="s">
        <v>8</v>
      </c>
      <c r="E430" s="93">
        <v>600</v>
      </c>
      <c r="F430" s="95">
        <f t="shared" si="20"/>
        <v>0.91469410342446233</v>
      </c>
      <c r="G430" s="94">
        <f t="shared" si="21"/>
        <v>1.0418229401076828</v>
      </c>
      <c r="H430" s="98">
        <v>575.91359999999997</v>
      </c>
      <c r="I430" s="99" t="s">
        <v>38</v>
      </c>
      <c r="J430" s="102" t="s">
        <v>472</v>
      </c>
      <c r="K430" s="100" t="s">
        <v>81</v>
      </c>
      <c r="L430" s="89" t="s">
        <v>13</v>
      </c>
      <c r="M430" s="89" t="s">
        <v>473</v>
      </c>
    </row>
    <row r="431" spans="1:13" x14ac:dyDescent="0.2">
      <c r="A431" s="85">
        <v>42062</v>
      </c>
      <c r="B431" s="86" t="s">
        <v>143</v>
      </c>
      <c r="C431" s="87" t="s">
        <v>94</v>
      </c>
      <c r="D431" s="88" t="s">
        <v>8</v>
      </c>
      <c r="E431" s="93">
        <v>600</v>
      </c>
      <c r="F431" s="95">
        <f t="shared" si="20"/>
        <v>0.91469410342446233</v>
      </c>
      <c r="G431" s="94">
        <f t="shared" si="21"/>
        <v>1.0418229401076828</v>
      </c>
      <c r="H431" s="98">
        <v>575.91359999999997</v>
      </c>
      <c r="I431" s="99" t="s">
        <v>38</v>
      </c>
      <c r="J431" s="102" t="s">
        <v>472</v>
      </c>
      <c r="K431" s="100" t="s">
        <v>81</v>
      </c>
      <c r="L431" s="89" t="s">
        <v>13</v>
      </c>
      <c r="M431" s="89" t="s">
        <v>473</v>
      </c>
    </row>
    <row r="432" spans="1:13" x14ac:dyDescent="0.2">
      <c r="A432" s="85">
        <v>42062</v>
      </c>
      <c r="B432" s="86" t="s">
        <v>154</v>
      </c>
      <c r="C432" s="87" t="s">
        <v>94</v>
      </c>
      <c r="D432" s="88" t="s">
        <v>8</v>
      </c>
      <c r="E432" s="93">
        <v>800</v>
      </c>
      <c r="F432" s="95">
        <f t="shared" si="20"/>
        <v>1.2195921378992831</v>
      </c>
      <c r="G432" s="94">
        <f t="shared" si="21"/>
        <v>1.3890972534769106</v>
      </c>
      <c r="H432" s="98">
        <v>575.91359999999997</v>
      </c>
      <c r="I432" s="99" t="s">
        <v>38</v>
      </c>
      <c r="J432" s="102" t="s">
        <v>472</v>
      </c>
      <c r="K432" s="100" t="s">
        <v>84</v>
      </c>
      <c r="L432" s="89" t="s">
        <v>13</v>
      </c>
      <c r="M432" s="89" t="s">
        <v>473</v>
      </c>
    </row>
    <row r="433" spans="1:13" x14ac:dyDescent="0.2">
      <c r="A433" s="85">
        <v>42062</v>
      </c>
      <c r="B433" s="86" t="s">
        <v>162</v>
      </c>
      <c r="C433" s="87" t="s">
        <v>94</v>
      </c>
      <c r="D433" s="88" t="s">
        <v>8</v>
      </c>
      <c r="E433" s="93">
        <v>700</v>
      </c>
      <c r="F433" s="95">
        <f t="shared" si="20"/>
        <v>1.0671431206618727</v>
      </c>
      <c r="G433" s="94">
        <f t="shared" si="21"/>
        <v>1.2154600967922966</v>
      </c>
      <c r="H433" s="98">
        <v>575.91359999999997</v>
      </c>
      <c r="I433" s="99" t="s">
        <v>38</v>
      </c>
      <c r="J433" s="102" t="s">
        <v>472</v>
      </c>
      <c r="K433" s="100" t="s">
        <v>84</v>
      </c>
      <c r="L433" s="89" t="s">
        <v>13</v>
      </c>
      <c r="M433" s="89" t="s">
        <v>473</v>
      </c>
    </row>
    <row r="434" spans="1:13" x14ac:dyDescent="0.2">
      <c r="A434" s="85">
        <v>42062</v>
      </c>
      <c r="B434" s="86" t="s">
        <v>163</v>
      </c>
      <c r="C434" s="87" t="s">
        <v>94</v>
      </c>
      <c r="D434" s="88" t="s">
        <v>8</v>
      </c>
      <c r="E434" s="93">
        <v>700</v>
      </c>
      <c r="F434" s="95">
        <f t="shared" si="20"/>
        <v>1.0671431206618727</v>
      </c>
      <c r="G434" s="94">
        <f t="shared" si="21"/>
        <v>1.2154600967922966</v>
      </c>
      <c r="H434" s="98">
        <v>575.91359999999997</v>
      </c>
      <c r="I434" s="99" t="s">
        <v>38</v>
      </c>
      <c r="J434" s="102" t="s">
        <v>472</v>
      </c>
      <c r="K434" s="100" t="s">
        <v>84</v>
      </c>
      <c r="L434" s="89" t="s">
        <v>13</v>
      </c>
      <c r="M434" s="89" t="s">
        <v>473</v>
      </c>
    </row>
    <row r="435" spans="1:13" x14ac:dyDescent="0.2">
      <c r="A435" s="85">
        <v>42062</v>
      </c>
      <c r="B435" s="86" t="s">
        <v>164</v>
      </c>
      <c r="C435" s="87" t="s">
        <v>94</v>
      </c>
      <c r="D435" s="88" t="s">
        <v>8</v>
      </c>
      <c r="E435" s="93">
        <v>200</v>
      </c>
      <c r="F435" s="95">
        <f t="shared" si="20"/>
        <v>0.30489803447482078</v>
      </c>
      <c r="G435" s="94">
        <f t="shared" si="21"/>
        <v>0.34727431336922765</v>
      </c>
      <c r="H435" s="98">
        <v>575.91359999999997</v>
      </c>
      <c r="I435" s="99" t="s">
        <v>38</v>
      </c>
      <c r="J435" s="102" t="s">
        <v>472</v>
      </c>
      <c r="K435" s="100" t="s">
        <v>84</v>
      </c>
      <c r="L435" s="89" t="s">
        <v>13</v>
      </c>
      <c r="M435" s="89" t="s">
        <v>473</v>
      </c>
    </row>
    <row r="436" spans="1:13" x14ac:dyDescent="0.2">
      <c r="A436" s="85">
        <v>42062</v>
      </c>
      <c r="B436" s="86" t="s">
        <v>165</v>
      </c>
      <c r="C436" s="87" t="s">
        <v>215</v>
      </c>
      <c r="D436" s="88" t="s">
        <v>8</v>
      </c>
      <c r="E436" s="93">
        <v>1500</v>
      </c>
      <c r="F436" s="95">
        <f t="shared" si="20"/>
        <v>2.2867352585611558</v>
      </c>
      <c r="G436" s="94">
        <f t="shared" si="21"/>
        <v>2.6045573502692072</v>
      </c>
      <c r="H436" s="98">
        <v>575.91359999999997</v>
      </c>
      <c r="I436" s="99" t="s">
        <v>38</v>
      </c>
      <c r="J436" s="102" t="s">
        <v>472</v>
      </c>
      <c r="K436" s="100" t="s">
        <v>84</v>
      </c>
      <c r="L436" s="89" t="s">
        <v>13</v>
      </c>
      <c r="M436" s="89" t="s">
        <v>473</v>
      </c>
    </row>
    <row r="437" spans="1:13" x14ac:dyDescent="0.2">
      <c r="A437" s="85">
        <v>42062</v>
      </c>
      <c r="B437" s="86" t="s">
        <v>221</v>
      </c>
      <c r="C437" s="87" t="s">
        <v>135</v>
      </c>
      <c r="D437" s="88" t="s">
        <v>10</v>
      </c>
      <c r="E437" s="93">
        <v>201300</v>
      </c>
      <c r="F437" s="95">
        <f t="shared" si="20"/>
        <v>306.8798716989071</v>
      </c>
      <c r="G437" s="94">
        <f t="shared" si="21"/>
        <v>349.53159640612762</v>
      </c>
      <c r="H437" s="98">
        <v>575.91359999999997</v>
      </c>
      <c r="I437" s="99" t="s">
        <v>217</v>
      </c>
      <c r="J437" s="102" t="s">
        <v>472</v>
      </c>
      <c r="K437" s="100" t="s">
        <v>218</v>
      </c>
      <c r="L437" s="89" t="s">
        <v>13</v>
      </c>
      <c r="M437" s="89" t="s">
        <v>473</v>
      </c>
    </row>
    <row r="438" spans="1:13" x14ac:dyDescent="0.2">
      <c r="A438" s="85">
        <v>42062</v>
      </c>
      <c r="B438" s="86" t="s">
        <v>222</v>
      </c>
      <c r="C438" s="87" t="s">
        <v>135</v>
      </c>
      <c r="D438" s="88" t="s">
        <v>10</v>
      </c>
      <c r="E438" s="93">
        <v>195170</v>
      </c>
      <c r="F438" s="95">
        <f t="shared" si="20"/>
        <v>297.53474694225383</v>
      </c>
      <c r="G438" s="94">
        <f t="shared" si="21"/>
        <v>338.8876387013608</v>
      </c>
      <c r="H438" s="98">
        <v>575.91359999999997</v>
      </c>
      <c r="I438" s="99" t="s">
        <v>217</v>
      </c>
      <c r="J438" s="102" t="s">
        <v>472</v>
      </c>
      <c r="K438" s="100" t="s">
        <v>218</v>
      </c>
      <c r="L438" s="89" t="s">
        <v>13</v>
      </c>
      <c r="M438" s="89" t="s">
        <v>473</v>
      </c>
    </row>
    <row r="439" spans="1:13" x14ac:dyDescent="0.2">
      <c r="A439" s="85">
        <v>42062</v>
      </c>
      <c r="B439" s="86" t="s">
        <v>223</v>
      </c>
      <c r="C439" s="87" t="s">
        <v>135</v>
      </c>
      <c r="D439" s="88" t="s">
        <v>14</v>
      </c>
      <c r="E439" s="93">
        <v>149830</v>
      </c>
      <c r="F439" s="95">
        <f t="shared" si="20"/>
        <v>228.41436252681197</v>
      </c>
      <c r="G439" s="94">
        <f t="shared" si="21"/>
        <v>260.16055186055689</v>
      </c>
      <c r="H439" s="98">
        <v>575.91359999999997</v>
      </c>
      <c r="I439" s="99" t="s">
        <v>217</v>
      </c>
      <c r="J439" s="102" t="s">
        <v>472</v>
      </c>
      <c r="K439" s="100" t="s">
        <v>218</v>
      </c>
      <c r="L439" s="89" t="s">
        <v>13</v>
      </c>
      <c r="M439" s="89" t="s">
        <v>473</v>
      </c>
    </row>
    <row r="440" spans="1:13" x14ac:dyDescent="0.2">
      <c r="A440" s="85">
        <v>42062</v>
      </c>
      <c r="B440" s="86" t="s">
        <v>224</v>
      </c>
      <c r="C440" s="87" t="s">
        <v>135</v>
      </c>
      <c r="D440" s="88" t="s">
        <v>11</v>
      </c>
      <c r="E440" s="93">
        <v>148430</v>
      </c>
      <c r="F440" s="95">
        <f t="shared" si="20"/>
        <v>226.28007628548824</v>
      </c>
      <c r="G440" s="94">
        <f t="shared" si="21"/>
        <v>257.7296316669723</v>
      </c>
      <c r="H440" s="98">
        <v>575.91359999999997</v>
      </c>
      <c r="I440" s="99" t="s">
        <v>217</v>
      </c>
      <c r="J440" s="102" t="s">
        <v>472</v>
      </c>
      <c r="K440" s="100" t="s">
        <v>218</v>
      </c>
      <c r="L440" s="89" t="s">
        <v>13</v>
      </c>
      <c r="M440" s="89" t="s">
        <v>473</v>
      </c>
    </row>
    <row r="441" spans="1:13" x14ac:dyDescent="0.2">
      <c r="A441" s="85">
        <v>42062</v>
      </c>
      <c r="B441" s="86" t="s">
        <v>225</v>
      </c>
      <c r="C441" s="87" t="s">
        <v>135</v>
      </c>
      <c r="D441" s="88" t="s">
        <v>9</v>
      </c>
      <c r="E441" s="93">
        <v>165590</v>
      </c>
      <c r="F441" s="95">
        <f t="shared" si="20"/>
        <v>252.44032764342785</v>
      </c>
      <c r="G441" s="94">
        <f t="shared" si="21"/>
        <v>287.52576775405203</v>
      </c>
      <c r="H441" s="98">
        <v>575.91359999999997</v>
      </c>
      <c r="I441" s="99" t="s">
        <v>217</v>
      </c>
      <c r="J441" s="102" t="s">
        <v>472</v>
      </c>
      <c r="K441" s="100" t="s">
        <v>218</v>
      </c>
      <c r="L441" s="89" t="s">
        <v>13</v>
      </c>
      <c r="M441" s="89" t="s">
        <v>473</v>
      </c>
    </row>
    <row r="442" spans="1:13" x14ac:dyDescent="0.2">
      <c r="A442" s="85">
        <v>42062</v>
      </c>
      <c r="B442" s="86" t="s">
        <v>226</v>
      </c>
      <c r="C442" s="87" t="s">
        <v>135</v>
      </c>
      <c r="D442" s="88" t="s">
        <v>11</v>
      </c>
      <c r="E442" s="93">
        <v>149130</v>
      </c>
      <c r="F442" s="95">
        <f t="shared" si="20"/>
        <v>227.34721940615009</v>
      </c>
      <c r="G442" s="94">
        <f t="shared" si="21"/>
        <v>258.94509176376459</v>
      </c>
      <c r="H442" s="98">
        <v>575.91359999999997</v>
      </c>
      <c r="I442" s="99" t="s">
        <v>217</v>
      </c>
      <c r="J442" s="102" t="s">
        <v>472</v>
      </c>
      <c r="K442" s="100" t="s">
        <v>218</v>
      </c>
      <c r="L442" s="89" t="s">
        <v>13</v>
      </c>
      <c r="M442" s="89" t="s">
        <v>473</v>
      </c>
    </row>
    <row r="443" spans="1:13" x14ac:dyDescent="0.2">
      <c r="A443" s="85">
        <v>42062</v>
      </c>
      <c r="B443" s="86" t="s">
        <v>227</v>
      </c>
      <c r="C443" s="87" t="s">
        <v>135</v>
      </c>
      <c r="D443" s="88" t="s">
        <v>8</v>
      </c>
      <c r="E443" s="93">
        <v>150530</v>
      </c>
      <c r="F443" s="95">
        <f t="shared" si="20"/>
        <v>229.48150564747385</v>
      </c>
      <c r="G443" s="94">
        <f t="shared" si="21"/>
        <v>261.37601195734919</v>
      </c>
      <c r="H443" s="98">
        <v>575.91359999999997</v>
      </c>
      <c r="I443" s="99" t="s">
        <v>217</v>
      </c>
      <c r="J443" s="102" t="s">
        <v>472</v>
      </c>
      <c r="K443" s="100" t="s">
        <v>218</v>
      </c>
      <c r="L443" s="89" t="s">
        <v>13</v>
      </c>
      <c r="M443" s="89" t="s">
        <v>473</v>
      </c>
    </row>
    <row r="444" spans="1:13" x14ac:dyDescent="0.2">
      <c r="A444" s="85">
        <v>42062</v>
      </c>
      <c r="B444" s="86" t="s">
        <v>228</v>
      </c>
      <c r="C444" s="87" t="s">
        <v>122</v>
      </c>
      <c r="D444" s="88" t="s">
        <v>9</v>
      </c>
      <c r="E444" s="93">
        <v>85000</v>
      </c>
      <c r="F444" s="95">
        <f t="shared" si="20"/>
        <v>129.58166465179883</v>
      </c>
      <c r="G444" s="94">
        <f t="shared" si="21"/>
        <v>147.59158318192175</v>
      </c>
      <c r="H444" s="98">
        <v>575.91359999999997</v>
      </c>
      <c r="I444" s="99" t="s">
        <v>217</v>
      </c>
      <c r="J444" s="102" t="s">
        <v>472</v>
      </c>
      <c r="K444" s="100" t="s">
        <v>218</v>
      </c>
      <c r="L444" s="89" t="s">
        <v>13</v>
      </c>
      <c r="M444" s="89" t="s">
        <v>473</v>
      </c>
    </row>
    <row r="445" spans="1:13" x14ac:dyDescent="0.2">
      <c r="A445" s="85">
        <v>42062</v>
      </c>
      <c r="B445" s="86" t="s">
        <v>237</v>
      </c>
      <c r="C445" s="87" t="s">
        <v>135</v>
      </c>
      <c r="D445" s="88" t="s">
        <v>9</v>
      </c>
      <c r="E445" s="93">
        <v>440000</v>
      </c>
      <c r="F445" s="95">
        <f t="shared" si="20"/>
        <v>670.77567584460564</v>
      </c>
      <c r="G445" s="94">
        <f t="shared" si="21"/>
        <v>764.00348941230072</v>
      </c>
      <c r="H445" s="98">
        <v>575.91359999999997</v>
      </c>
      <c r="I445" s="99" t="s">
        <v>217</v>
      </c>
      <c r="J445" s="102" t="s">
        <v>472</v>
      </c>
      <c r="K445" s="100" t="s">
        <v>218</v>
      </c>
      <c r="L445" s="89" t="s">
        <v>13</v>
      </c>
      <c r="M445" s="89" t="s">
        <v>473</v>
      </c>
    </row>
    <row r="446" spans="1:13" x14ac:dyDescent="0.2">
      <c r="A446" s="85">
        <v>42062</v>
      </c>
      <c r="B446" s="86" t="s">
        <v>235</v>
      </c>
      <c r="C446" s="87" t="s">
        <v>234</v>
      </c>
      <c r="D446" s="88" t="s">
        <v>9</v>
      </c>
      <c r="E446" s="93">
        <v>3300</v>
      </c>
      <c r="F446" s="95">
        <f t="shared" si="20"/>
        <v>5.0308175688345429</v>
      </c>
      <c r="G446" s="94">
        <f t="shared" si="21"/>
        <v>5.7300261705922555</v>
      </c>
      <c r="H446" s="98">
        <v>575.91359999999997</v>
      </c>
      <c r="I446" s="99" t="s">
        <v>217</v>
      </c>
      <c r="J446" s="102" t="s">
        <v>472</v>
      </c>
      <c r="K446" s="100" t="s">
        <v>236</v>
      </c>
      <c r="L446" s="89" t="s">
        <v>13</v>
      </c>
      <c r="M446" s="89" t="s">
        <v>473</v>
      </c>
    </row>
  </sheetData>
  <autoFilter ref="A1:M44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workbookViewId="0">
      <selection activeCell="C14" sqref="C14"/>
    </sheetView>
  </sheetViews>
  <sheetFormatPr baseColWidth="10" defaultRowHeight="15" x14ac:dyDescent="0.25"/>
  <cols>
    <col min="1" max="1" width="32.140625" bestFit="1" customWidth="1"/>
    <col min="2" max="2" width="23.85546875" customWidth="1"/>
    <col min="3" max="3" width="6.42578125" customWidth="1"/>
    <col min="4" max="4" width="11.85546875" bestFit="1" customWidth="1"/>
    <col min="5" max="5" width="8.28515625" customWidth="1"/>
    <col min="6" max="6" width="8" customWidth="1"/>
    <col min="7" max="7" width="15.28515625" bestFit="1" customWidth="1"/>
    <col min="8" max="8" width="10" customWidth="1"/>
    <col min="9" max="9" width="11.85546875" bestFit="1" customWidth="1"/>
    <col min="10" max="10" width="14.7109375" bestFit="1" customWidth="1"/>
    <col min="11" max="11" width="8.28515625" customWidth="1"/>
    <col min="12" max="12" width="10.5703125" customWidth="1"/>
    <col min="13" max="13" width="9.42578125" customWidth="1"/>
    <col min="14" max="14" width="17.5703125" bestFit="1" customWidth="1"/>
    <col min="15" max="15" width="13.140625" bestFit="1" customWidth="1"/>
    <col min="16" max="16" width="12.5703125" bestFit="1" customWidth="1"/>
  </cols>
  <sheetData>
    <row r="3" spans="1:16" x14ac:dyDescent="0.25">
      <c r="A3" s="70" t="s">
        <v>275</v>
      </c>
      <c r="B3" s="70" t="s">
        <v>475</v>
      </c>
    </row>
    <row r="4" spans="1:16" x14ac:dyDescent="0.25">
      <c r="A4" s="70" t="s">
        <v>274</v>
      </c>
      <c r="B4" t="s">
        <v>234</v>
      </c>
      <c r="C4" t="s">
        <v>203</v>
      </c>
      <c r="D4" t="s">
        <v>125</v>
      </c>
      <c r="E4" t="s">
        <v>111</v>
      </c>
      <c r="F4" t="s">
        <v>204</v>
      </c>
      <c r="G4" t="s">
        <v>103</v>
      </c>
      <c r="H4" t="s">
        <v>135</v>
      </c>
      <c r="I4" t="s">
        <v>118</v>
      </c>
      <c r="J4" t="s">
        <v>114</v>
      </c>
      <c r="K4" t="s">
        <v>122</v>
      </c>
      <c r="L4" t="s">
        <v>104</v>
      </c>
      <c r="M4" t="s">
        <v>94</v>
      </c>
      <c r="N4" t="s">
        <v>249</v>
      </c>
      <c r="O4" t="s">
        <v>215</v>
      </c>
      <c r="P4" t="s">
        <v>276</v>
      </c>
    </row>
    <row r="5" spans="1:16" x14ac:dyDescent="0.25">
      <c r="A5" s="71" t="s">
        <v>8</v>
      </c>
      <c r="B5" s="72"/>
      <c r="C5" s="72"/>
      <c r="D5" s="72"/>
      <c r="E5" s="72"/>
      <c r="F5" s="72">
        <v>1000</v>
      </c>
      <c r="G5" s="72"/>
      <c r="H5" s="72">
        <v>150530</v>
      </c>
      <c r="I5" s="72"/>
      <c r="J5" s="72"/>
      <c r="K5" s="72"/>
      <c r="L5" s="72"/>
      <c r="M5" s="72">
        <v>143400</v>
      </c>
      <c r="N5" s="72">
        <v>63000</v>
      </c>
      <c r="O5" s="72">
        <v>46400</v>
      </c>
      <c r="P5" s="72">
        <v>404330</v>
      </c>
    </row>
    <row r="6" spans="1:16" x14ac:dyDescent="0.25">
      <c r="A6" s="71" t="s">
        <v>11</v>
      </c>
      <c r="B6" s="72"/>
      <c r="C6" s="72"/>
      <c r="D6" s="72">
        <v>50000</v>
      </c>
      <c r="E6" s="72"/>
      <c r="F6" s="72">
        <v>3000</v>
      </c>
      <c r="G6" s="72"/>
      <c r="H6" s="72">
        <v>297560</v>
      </c>
      <c r="I6" s="72"/>
      <c r="J6" s="72"/>
      <c r="K6" s="72"/>
      <c r="L6" s="72"/>
      <c r="M6" s="72">
        <v>12200</v>
      </c>
      <c r="N6" s="72">
        <v>1000</v>
      </c>
      <c r="O6" s="72"/>
      <c r="P6" s="72">
        <v>363760</v>
      </c>
    </row>
    <row r="7" spans="1:16" x14ac:dyDescent="0.25">
      <c r="A7" s="71" t="s">
        <v>10</v>
      </c>
      <c r="B7" s="72"/>
      <c r="C7" s="72"/>
      <c r="D7" s="72"/>
      <c r="E7" s="72"/>
      <c r="F7" s="72"/>
      <c r="G7" s="72"/>
      <c r="H7" s="72">
        <v>396470</v>
      </c>
      <c r="I7" s="72"/>
      <c r="J7" s="72"/>
      <c r="K7" s="72"/>
      <c r="L7" s="72"/>
      <c r="M7" s="72"/>
      <c r="N7" s="72"/>
      <c r="O7" s="72"/>
      <c r="P7" s="72">
        <v>396470</v>
      </c>
    </row>
    <row r="8" spans="1:16" x14ac:dyDescent="0.25">
      <c r="A8" s="71" t="s">
        <v>14</v>
      </c>
      <c r="B8" s="72"/>
      <c r="C8" s="72">
        <v>60000</v>
      </c>
      <c r="D8" s="72"/>
      <c r="E8" s="72"/>
      <c r="F8" s="72"/>
      <c r="G8" s="72"/>
      <c r="H8" s="72">
        <v>149830</v>
      </c>
      <c r="I8" s="72"/>
      <c r="J8" s="72"/>
      <c r="K8" s="72"/>
      <c r="L8" s="72"/>
      <c r="M8" s="72"/>
      <c r="N8" s="72"/>
      <c r="O8" s="72"/>
      <c r="P8" s="72">
        <v>209830</v>
      </c>
    </row>
    <row r="9" spans="1:16" x14ac:dyDescent="0.25">
      <c r="A9" s="71" t="s">
        <v>9</v>
      </c>
      <c r="B9" s="72">
        <v>3300</v>
      </c>
      <c r="C9" s="72"/>
      <c r="D9" s="72"/>
      <c r="E9" s="72">
        <v>25000</v>
      </c>
      <c r="F9" s="72"/>
      <c r="G9" s="72">
        <v>40100</v>
      </c>
      <c r="H9" s="72">
        <v>2541794</v>
      </c>
      <c r="I9" s="72">
        <v>6670</v>
      </c>
      <c r="J9" s="72">
        <v>6000</v>
      </c>
      <c r="K9" s="72">
        <v>100000</v>
      </c>
      <c r="L9" s="72">
        <v>94000</v>
      </c>
      <c r="M9" s="72">
        <v>8100</v>
      </c>
      <c r="N9" s="72"/>
      <c r="O9" s="72"/>
      <c r="P9" s="72">
        <v>2824964</v>
      </c>
    </row>
    <row r="10" spans="1:16" x14ac:dyDescent="0.25">
      <c r="A10" s="71" t="s">
        <v>136</v>
      </c>
      <c r="B10" s="72"/>
      <c r="C10" s="72"/>
      <c r="D10" s="72"/>
      <c r="E10" s="72"/>
      <c r="F10" s="72"/>
      <c r="G10" s="72"/>
      <c r="H10" s="72">
        <v>67000</v>
      </c>
      <c r="I10" s="72"/>
      <c r="J10" s="72"/>
      <c r="K10" s="72"/>
      <c r="L10" s="72"/>
      <c r="M10" s="72"/>
      <c r="N10" s="72"/>
      <c r="O10" s="72"/>
      <c r="P10" s="72">
        <v>67000</v>
      </c>
    </row>
    <row r="11" spans="1:16" x14ac:dyDescent="0.25">
      <c r="A11" s="71" t="s">
        <v>276</v>
      </c>
      <c r="B11" s="72">
        <v>3300</v>
      </c>
      <c r="C11" s="72">
        <v>60000</v>
      </c>
      <c r="D11" s="72">
        <v>50000</v>
      </c>
      <c r="E11" s="72">
        <v>25000</v>
      </c>
      <c r="F11" s="72">
        <v>4000</v>
      </c>
      <c r="G11" s="72">
        <v>40100</v>
      </c>
      <c r="H11" s="72">
        <v>3603184</v>
      </c>
      <c r="I11" s="72">
        <v>6670</v>
      </c>
      <c r="J11" s="72">
        <v>6000</v>
      </c>
      <c r="K11" s="72">
        <v>100000</v>
      </c>
      <c r="L11" s="72">
        <v>94000</v>
      </c>
      <c r="M11" s="72">
        <v>163700</v>
      </c>
      <c r="N11" s="72">
        <v>64000</v>
      </c>
      <c r="O11" s="72">
        <v>46400</v>
      </c>
      <c r="P11" s="72">
        <v>4266354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Arrêté de caisse Janv 2019</vt:lpstr>
      <vt:lpstr>Data Fev  2019</vt:lpstr>
      <vt:lpstr>Global Janv-Fev</vt:lpstr>
      <vt:lpstr>Detail Février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2019-04-11T13:26:19Z</dcterms:modified>
</cp:coreProperties>
</file>